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ml.chartshap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Laurent\Dropbox\0-Internet du futur\"/>
    </mc:Choice>
  </mc:AlternateContent>
  <bookViews>
    <workbookView xWindow="0" yWindow="0" windowWidth="20880" windowHeight="11580"/>
  </bookViews>
  <sheets>
    <sheet name="Internet&gt;1bn$" sheetId="2" r:id="rId1"/>
    <sheet name="Internet&gt;10bn$" sheetId="5" r:id="rId2"/>
    <sheet name="Internet 12 premiers" sheetId="6" r:id="rId3"/>
    <sheet name="ttes industries &gt; 10bn$" sheetId="3" r:id="rId4"/>
  </sheets>
  <calcPr calcId="152511"/>
  <pivotCaches>
    <pivotCache cacheId="0" r:id="rId5"/>
    <pivotCache cacheId="1" r:id="rId6"/>
    <pivotCache cacheId="2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6" l="1"/>
  <c r="I14" i="6"/>
  <c r="I15" i="6"/>
  <c r="I16" i="6"/>
  <c r="I17" i="6"/>
  <c r="I18" i="6"/>
  <c r="I19" i="6"/>
  <c r="I20" i="6"/>
  <c r="I21" i="6"/>
  <c r="I22" i="6"/>
  <c r="I23" i="6"/>
  <c r="I24" i="6"/>
  <c r="I13" i="6"/>
  <c r="R98" i="3"/>
  <c r="R97" i="3"/>
  <c r="R96" i="3"/>
  <c r="R95" i="3"/>
  <c r="R94" i="3"/>
  <c r="R93" i="3"/>
  <c r="R92" i="3"/>
  <c r="R91" i="3"/>
  <c r="S51" i="3"/>
  <c r="S50" i="3"/>
  <c r="S49" i="3"/>
  <c r="S48" i="3"/>
  <c r="S47" i="3"/>
  <c r="S46" i="3"/>
  <c r="S45" i="3"/>
  <c r="F27" i="6" l="1"/>
  <c r="G27" i="6"/>
  <c r="G26" i="6"/>
  <c r="H26" i="6"/>
  <c r="F26" i="6"/>
  <c r="F7" i="6" s="1"/>
  <c r="F8" i="6" s="1"/>
  <c r="G7" i="6" l="1"/>
  <c r="C7" i="3"/>
  <c r="G7" i="3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17" i="5"/>
  <c r="H14" i="5"/>
  <c r="H15" i="5"/>
  <c r="H16" i="5"/>
  <c r="H13" i="5"/>
  <c r="G7" i="5"/>
  <c r="F7" i="5"/>
  <c r="H7" i="5" s="1"/>
  <c r="F7" i="2"/>
  <c r="K53" i="2"/>
  <c r="K49" i="2"/>
  <c r="K45" i="2"/>
  <c r="K41" i="2"/>
  <c r="K48" i="2"/>
  <c r="K44" i="2"/>
  <c r="K40" i="2"/>
  <c r="K47" i="2"/>
  <c r="K43" i="2"/>
  <c r="K52" i="2"/>
  <c r="K51" i="2"/>
  <c r="K50" i="2"/>
  <c r="K46" i="2"/>
  <c r="K42" i="2"/>
  <c r="K38" i="2"/>
  <c r="K39" i="2"/>
  <c r="F8" i="5" l="1"/>
</calcChain>
</file>

<file path=xl/sharedStrings.xml><?xml version="1.0" encoding="utf-8"?>
<sst xmlns="http://schemas.openxmlformats.org/spreadsheetml/2006/main" count="1909" uniqueCount="606">
  <si>
    <t>Pays</t>
  </si>
  <si>
    <t>Zone</t>
  </si>
  <si>
    <t>Sweden</t>
  </si>
  <si>
    <t>Europe</t>
  </si>
  <si>
    <t>Media</t>
  </si>
  <si>
    <t>Finland</t>
  </si>
  <si>
    <t>Internet</t>
  </si>
  <si>
    <t>France</t>
  </si>
  <si>
    <t>USA</t>
  </si>
  <si>
    <t>NA</t>
  </si>
  <si>
    <t>Telecom</t>
  </si>
  <si>
    <t>Data Processing</t>
  </si>
  <si>
    <t>Equipment</t>
  </si>
  <si>
    <t>Netherlands</t>
  </si>
  <si>
    <t>Russia</t>
  </si>
  <si>
    <t>Finance</t>
  </si>
  <si>
    <t>Airbnb</t>
  </si>
  <si>
    <t>App Nexus</t>
  </si>
  <si>
    <t>Japan</t>
  </si>
  <si>
    <t>SE Asia</t>
  </si>
  <si>
    <t>Automattic</t>
  </si>
  <si>
    <t>Ayden</t>
  </si>
  <si>
    <t>Badoo</t>
  </si>
  <si>
    <t>Cyprus</t>
  </si>
  <si>
    <t>Bebei</t>
  </si>
  <si>
    <t>China</t>
  </si>
  <si>
    <t>Blablacar</t>
  </si>
  <si>
    <t>CloudFare</t>
  </si>
  <si>
    <t>Coupang</t>
  </si>
  <si>
    <t>Korea</t>
  </si>
  <si>
    <t>ContextLogic (Wish)</t>
  </si>
  <si>
    <t>Cox enterprises</t>
  </si>
  <si>
    <t>Coupa Software</t>
  </si>
  <si>
    <t>Dell Inc.</t>
  </si>
  <si>
    <t>Delivery Hero</t>
  </si>
  <si>
    <t>Germany</t>
  </si>
  <si>
    <t>Dianping.com</t>
  </si>
  <si>
    <t>Didi Kuadi</t>
  </si>
  <si>
    <t>Domo</t>
  </si>
  <si>
    <t>DraftKings</t>
  </si>
  <si>
    <t>Dropbox</t>
  </si>
  <si>
    <t>Eventbrite</t>
  </si>
  <si>
    <t>Evernote</t>
  </si>
  <si>
    <t>Fanatics</t>
  </si>
  <si>
    <t>FanDuel</t>
  </si>
  <si>
    <t>Farfetch</t>
  </si>
  <si>
    <t>UK</t>
  </si>
  <si>
    <t>First data</t>
  </si>
  <si>
    <t>Flipkart</t>
  </si>
  <si>
    <t>India</t>
  </si>
  <si>
    <t>ME Asia</t>
  </si>
  <si>
    <t>Garena Online</t>
  </si>
  <si>
    <t>Singapore</t>
  </si>
  <si>
    <t>Gilt Group</t>
  </si>
  <si>
    <t>Github</t>
  </si>
  <si>
    <t>Global Fashion Group</t>
  </si>
  <si>
    <t>Luxemburg</t>
  </si>
  <si>
    <t>Grabtaxi</t>
  </si>
  <si>
    <t>Home24</t>
  </si>
  <si>
    <t>Houzz</t>
  </si>
  <si>
    <t>Huawei</t>
  </si>
  <si>
    <t>InMobi</t>
  </si>
  <si>
    <t>InsideSales.com</t>
  </si>
  <si>
    <t>Instacart</t>
  </si>
  <si>
    <t>Israel</t>
  </si>
  <si>
    <t>Jasper Technologies</t>
  </si>
  <si>
    <t>Just Fabulous JustFab</t>
  </si>
  <si>
    <t>Kabam</t>
  </si>
  <si>
    <t>Koudai Shopping</t>
  </si>
  <si>
    <t>Lamabang</t>
  </si>
  <si>
    <t>Lazada Group</t>
  </si>
  <si>
    <t>Lufax</t>
  </si>
  <si>
    <t>Lyft</t>
  </si>
  <si>
    <t>Medallia</t>
  </si>
  <si>
    <t>Meituan</t>
  </si>
  <si>
    <t>Mogujie</t>
  </si>
  <si>
    <t>Nextdoor</t>
  </si>
  <si>
    <t>Olacabs</t>
  </si>
  <si>
    <t>One97 Communications</t>
  </si>
  <si>
    <t>Otto Gruppe</t>
  </si>
  <si>
    <t>Palantir</t>
  </si>
  <si>
    <t>Pinterest</t>
  </si>
  <si>
    <t>Pluralsight</t>
  </si>
  <si>
    <t>Prosper Marketplace</t>
  </si>
  <si>
    <t>Quikr</t>
  </si>
  <si>
    <t>Shazam</t>
  </si>
  <si>
    <t>Snapchat</t>
  </si>
  <si>
    <t>Snapdeal</t>
  </si>
  <si>
    <t>Social Finance (SoFi)</t>
  </si>
  <si>
    <t>Sogou</t>
  </si>
  <si>
    <t>Spotify</t>
  </si>
  <si>
    <t>Square</t>
  </si>
  <si>
    <t>SurveyMonjey</t>
  </si>
  <si>
    <t>Tanium</t>
  </si>
  <si>
    <t>Tango</t>
  </si>
  <si>
    <t>Trendy group</t>
  </si>
  <si>
    <t>Tujia</t>
  </si>
  <si>
    <t>Uber</t>
  </si>
  <si>
    <t>VANCL</t>
  </si>
  <si>
    <t>Vente privée</t>
  </si>
  <si>
    <t>Vevo</t>
  </si>
  <si>
    <t>Canada</t>
  </si>
  <si>
    <t>VK</t>
  </si>
  <si>
    <t>Wikimedia</t>
  </si>
  <si>
    <t>Xiaomi</t>
  </si>
  <si>
    <t>Xulei Network Technologies</t>
  </si>
  <si>
    <t>Yello Mobile</t>
  </si>
  <si>
    <t>Switzerland</t>
  </si>
  <si>
    <t>Zenefits</t>
  </si>
  <si>
    <t>Zhong An Online</t>
  </si>
  <si>
    <t>Zomato</t>
  </si>
  <si>
    <t>58.com Inc (ADR)</t>
  </si>
  <si>
    <t>WUBA</t>
  </si>
  <si>
    <t>Activision Blizzard...</t>
  </si>
  <si>
    <t>ATVI</t>
  </si>
  <si>
    <t>Adobe Systems Incorporat...</t>
  </si>
  <si>
    <t>ADBE</t>
  </si>
  <si>
    <t>Advanced Info Service...</t>
  </si>
  <si>
    <t>AVIFY</t>
  </si>
  <si>
    <t>Thailand</t>
  </si>
  <si>
    <t>Akamai Technologies...</t>
  </si>
  <si>
    <t>AKAM</t>
  </si>
  <si>
    <t>Alcatel Lucent SA (ADR)</t>
  </si>
  <si>
    <t>ALU</t>
  </si>
  <si>
    <t>Alibaba.com Limited</t>
  </si>
  <si>
    <t>BABA</t>
  </si>
  <si>
    <t>Alliance Data Systems...</t>
  </si>
  <si>
    <t>ADS</t>
  </si>
  <si>
    <t>Altera Corporation</t>
  </si>
  <si>
    <t>ALTR</t>
  </si>
  <si>
    <t>Altice SA</t>
  </si>
  <si>
    <t>ATC</t>
  </si>
  <si>
    <t>Amadeus IT Holding SA</t>
  </si>
  <si>
    <t>AMADF</t>
  </si>
  <si>
    <t>Spain</t>
  </si>
  <si>
    <t>Amazon.com, Inc.</t>
  </si>
  <si>
    <t>AMZN</t>
  </si>
  <si>
    <t>America Movil SAB de CV...</t>
  </si>
  <si>
    <t>AMX</t>
  </si>
  <si>
    <t>Mexico</t>
  </si>
  <si>
    <t>American Tower Corp</t>
  </si>
  <si>
    <t>AMT</t>
  </si>
  <si>
    <t>Analog Devices, Inc.</t>
  </si>
  <si>
    <t>ADI</t>
  </si>
  <si>
    <t>AOL, Inc.</t>
  </si>
  <si>
    <t>AOL</t>
  </si>
  <si>
    <t>Apple Inc.</t>
  </si>
  <si>
    <t>AAPL</t>
  </si>
  <si>
    <t>ARM Holdings plc (ADR)</t>
  </si>
  <si>
    <t>ARMH</t>
  </si>
  <si>
    <t>Italy</t>
  </si>
  <si>
    <t>ASML Holding NV (ADR)</t>
  </si>
  <si>
    <t>ASML</t>
  </si>
  <si>
    <t>ASOS plc</t>
  </si>
  <si>
    <t>ASC</t>
  </si>
  <si>
    <t>Taiwan</t>
  </si>
  <si>
    <t>AT&amp;T Inc.</t>
  </si>
  <si>
    <t>T</t>
  </si>
  <si>
    <t>Autohome Inc (ADR)</t>
  </si>
  <si>
    <t>ATHM</t>
  </si>
  <si>
    <t>Automatic Data Processin...</t>
  </si>
  <si>
    <t>ADP</t>
  </si>
  <si>
    <t>Avago Technologies Ltd</t>
  </si>
  <si>
    <t>AVGO</t>
  </si>
  <si>
    <t>Baidu Inc (ADR)</t>
  </si>
  <si>
    <t>BIDU</t>
  </si>
  <si>
    <t>Bankrate Inc.</t>
  </si>
  <si>
    <t>RATE</t>
  </si>
  <si>
    <t>BCE Inc. (USA)</t>
  </si>
  <si>
    <t>BCE</t>
  </si>
  <si>
    <t>Best Buy Co Inc</t>
  </si>
  <si>
    <t>BBY</t>
  </si>
  <si>
    <t>Bharti Airtel Limited</t>
  </si>
  <si>
    <t>BHARTIARTL</t>
  </si>
  <si>
    <t>Box</t>
  </si>
  <si>
    <t>BOX</t>
  </si>
  <si>
    <t>Broadcom Corporation</t>
  </si>
  <si>
    <t>BRCM</t>
  </si>
  <si>
    <t>BT Group plc (ADR)</t>
  </si>
  <si>
    <t>BT</t>
  </si>
  <si>
    <t>CA, Inc.</t>
  </si>
  <si>
    <t>CA</t>
  </si>
  <si>
    <t>Canon Inc (ADR)</t>
  </si>
  <si>
    <t>CAJ</t>
  </si>
  <si>
    <t>Cap Gemini SA</t>
  </si>
  <si>
    <t>CAP</t>
  </si>
  <si>
    <t>CBS Corporation</t>
  </si>
  <si>
    <t>CBS</t>
  </si>
  <si>
    <t>CenturyLink, Inc.</t>
  </si>
  <si>
    <t>CTL</t>
  </si>
  <si>
    <t>Cerner Corporation</t>
  </si>
  <si>
    <t>CERN</t>
  </si>
  <si>
    <t>Charter Communications...</t>
  </si>
  <si>
    <t>CHTR</t>
  </si>
  <si>
    <t>Check Point Software...</t>
  </si>
  <si>
    <t>CHKP</t>
  </si>
  <si>
    <t>CheetahMobile</t>
  </si>
  <si>
    <t>CMCM</t>
  </si>
  <si>
    <t>China Mobile Ltd. (ADR)</t>
  </si>
  <si>
    <t>CHL</t>
  </si>
  <si>
    <t>China Telecom Corp...</t>
  </si>
  <si>
    <t>CHA</t>
  </si>
  <si>
    <t>China Unicom (Hong...</t>
  </si>
  <si>
    <t>CHU</t>
  </si>
  <si>
    <t>Chunghwa Telecom Co...</t>
  </si>
  <si>
    <t>CHT</t>
  </si>
  <si>
    <t>Cisco Systems, Inc.</t>
  </si>
  <si>
    <t>CSCO</t>
  </si>
  <si>
    <t>Citrix Systems, Inc.</t>
  </si>
  <si>
    <t>CTXS</t>
  </si>
  <si>
    <t>Cnova NV</t>
  </si>
  <si>
    <t>CNV</t>
  </si>
  <si>
    <t>Cognizant Tech...</t>
  </si>
  <si>
    <t>CTSH</t>
  </si>
  <si>
    <t>Comcast Corporation</t>
  </si>
  <si>
    <t>CMCSA</t>
  </si>
  <si>
    <t>Comscore Inc.</t>
  </si>
  <si>
    <t>SCOR</t>
  </si>
  <si>
    <t>Copart, Inc.</t>
  </si>
  <si>
    <t>CPRT</t>
  </si>
  <si>
    <t>Corning Inc.</t>
  </si>
  <si>
    <t>GLW</t>
  </si>
  <si>
    <t>Criteo SA (ADR)</t>
  </si>
  <si>
    <t>CRTO</t>
  </si>
  <si>
    <t>Crown Castle Intl. Corp.</t>
  </si>
  <si>
    <t>CCI</t>
  </si>
  <si>
    <t>CTS EVENTIM AG</t>
  </si>
  <si>
    <t>EVD</t>
  </si>
  <si>
    <t>Dassault Systemes S.A.</t>
  </si>
  <si>
    <t>DSY</t>
  </si>
  <si>
    <t>Daum Communications...</t>
  </si>
  <si>
    <t>Deutsche Telekom AG</t>
  </si>
  <si>
    <t>DTE</t>
  </si>
  <si>
    <t>Digital Sky Technologies - Mail.ru</t>
  </si>
  <si>
    <t>MLRUY</t>
  </si>
  <si>
    <t>DIRECTV</t>
  </si>
  <si>
    <t>DTV</t>
  </si>
  <si>
    <t>Discovery Communications...</t>
  </si>
  <si>
    <t>DISCA</t>
  </si>
  <si>
    <t>DISH Network Corp</t>
  </si>
  <si>
    <t>DISH</t>
  </si>
  <si>
    <t>E TRADE Financial Corp.</t>
  </si>
  <si>
    <t>ETFC</t>
  </si>
  <si>
    <t>eBay Inc</t>
  </si>
  <si>
    <t>EBAY</t>
  </si>
  <si>
    <t>Electronic Arts Inc.</t>
  </si>
  <si>
    <t>EA</t>
  </si>
  <si>
    <t>Brazil</t>
  </si>
  <si>
    <t>LA</t>
  </si>
  <si>
    <t>EMC Corporation</t>
  </si>
  <si>
    <t>EMC</t>
  </si>
  <si>
    <t>Equifax Inc.</t>
  </si>
  <si>
    <t>EFX</t>
  </si>
  <si>
    <t>Equinix Inc</t>
  </si>
  <si>
    <t>EQIX</t>
  </si>
  <si>
    <t>Ericsson (ADR)</t>
  </si>
  <si>
    <t>ERIC</t>
  </si>
  <si>
    <t>Expedia Inc</t>
  </si>
  <si>
    <t>EXPE</t>
  </si>
  <si>
    <t>Experian plc</t>
  </si>
  <si>
    <t>EXPN</t>
  </si>
  <si>
    <t>Facebook Inc</t>
  </si>
  <si>
    <t>FB</t>
  </si>
  <si>
    <t>Fidelity National...</t>
  </si>
  <si>
    <t>FIS</t>
  </si>
  <si>
    <t>Fifth Third Bancorp</t>
  </si>
  <si>
    <t>FITB</t>
  </si>
  <si>
    <t>Fiserv Inc</t>
  </si>
  <si>
    <t>FISV</t>
  </si>
  <si>
    <t>Freescale Semiconductor...</t>
  </si>
  <si>
    <t>FSL</t>
  </si>
  <si>
    <t>FUJIFILM Hldgs. Corp...</t>
  </si>
  <si>
    <t>FUJIY</t>
  </si>
  <si>
    <t>Fujitsu Ltd</t>
  </si>
  <si>
    <t>GMO Internet Inc.</t>
  </si>
  <si>
    <t>Google Inc</t>
  </si>
  <si>
    <t>GOOGL</t>
  </si>
  <si>
    <t>Groupon Inc</t>
  </si>
  <si>
    <t>GRPN</t>
  </si>
  <si>
    <t>GUNGHO ONLINE</t>
  </si>
  <si>
    <t>GUNGF</t>
  </si>
  <si>
    <t>Hewlett-Packard Company</t>
  </si>
  <si>
    <t>HPQ</t>
  </si>
  <si>
    <t>Hitachi, Ltd. (ADR)</t>
  </si>
  <si>
    <t>HTHIY</t>
  </si>
  <si>
    <t>HomeAway, Inc.</t>
  </si>
  <si>
    <t>AWAY</t>
  </si>
  <si>
    <t>Hon Hai Precision Industries  (Foxconn Technologies Group)</t>
  </si>
  <si>
    <t>Honeywell International...</t>
  </si>
  <si>
    <t>HON</t>
  </si>
  <si>
    <t>Hutchison Whampoa Ltd...</t>
  </si>
  <si>
    <t>HUWHY</t>
  </si>
  <si>
    <t>IAC/InterActiveCorp</t>
  </si>
  <si>
    <t>IACI</t>
  </si>
  <si>
    <t>Iliad SA</t>
  </si>
  <si>
    <t>ILD</t>
  </si>
  <si>
    <t>Indonesia</t>
  </si>
  <si>
    <t>Infineon Tech. AG (ADR)</t>
  </si>
  <si>
    <t>IFNNY</t>
  </si>
  <si>
    <t>Infosys Ltd ADR</t>
  </si>
  <si>
    <t>INFY</t>
  </si>
  <si>
    <t>Intel corporation</t>
  </si>
  <si>
    <t>INTC</t>
  </si>
  <si>
    <t>Intl. Business Machines...</t>
  </si>
  <si>
    <t>IBM</t>
  </si>
  <si>
    <t>Intuit Inc.</t>
  </si>
  <si>
    <t>INTU</t>
  </si>
  <si>
    <t>JD.com</t>
  </si>
  <si>
    <t>JD</t>
  </si>
  <si>
    <t>Jumei International Holding Ltd(ADR)</t>
  </si>
  <si>
    <t>JMEI</t>
  </si>
  <si>
    <t>Juniper Networks, Inc.</t>
  </si>
  <si>
    <t>JNPR</t>
  </si>
  <si>
    <t>Kabel Deutschland...</t>
  </si>
  <si>
    <t>KD8</t>
  </si>
  <si>
    <t>Kayak Software Corp</t>
  </si>
  <si>
    <t>KYAK</t>
  </si>
  <si>
    <t>KDDI Corp</t>
  </si>
  <si>
    <t>KDDIF</t>
  </si>
  <si>
    <t>King Digital Entertainme...</t>
  </si>
  <si>
    <t>KING</t>
  </si>
  <si>
    <t>KINGSOFT CORP LTD</t>
  </si>
  <si>
    <t>KSFTF</t>
  </si>
  <si>
    <t>Koninklijke KPN N.V.</t>
  </si>
  <si>
    <t>KPN</t>
  </si>
  <si>
    <t>Kyocera Corp</t>
  </si>
  <si>
    <t>LendingClub Corp</t>
  </si>
  <si>
    <t>LC</t>
  </si>
  <si>
    <t>Lenovo Group Limited...</t>
  </si>
  <si>
    <t>LNVGY</t>
  </si>
  <si>
    <t>Level 3 Communications...</t>
  </si>
  <si>
    <t>LVLT</t>
  </si>
  <si>
    <t>Liberty Global PLC</t>
  </si>
  <si>
    <t>LBTYK</t>
  </si>
  <si>
    <t>Liberty Interactive...</t>
  </si>
  <si>
    <t>QVCA</t>
  </si>
  <si>
    <t>LinkedIn Corp</t>
  </si>
  <si>
    <t>LNKD</t>
  </si>
  <si>
    <t>Lockheed Martin...</t>
  </si>
  <si>
    <t>LMT</t>
  </si>
  <si>
    <t>MAIL RU GROUP GDR</t>
  </si>
  <si>
    <t>MAROC TELECOM</t>
  </si>
  <si>
    <t>MAOTF</t>
  </si>
  <si>
    <t>Morocco</t>
  </si>
  <si>
    <t>Africa</t>
  </si>
  <si>
    <t>Mastercard Inc</t>
  </si>
  <si>
    <t>MA</t>
  </si>
  <si>
    <t>McGraw Hill Financial...</t>
  </si>
  <si>
    <t>MHFI</t>
  </si>
  <si>
    <t>Mercadolibre Inc</t>
  </si>
  <si>
    <t>MELI</t>
  </si>
  <si>
    <t>Argentina</t>
  </si>
  <si>
    <t>Micron</t>
  </si>
  <si>
    <t>MU</t>
  </si>
  <si>
    <t>Microsoft Corporation</t>
  </si>
  <si>
    <t>MSFT</t>
  </si>
  <si>
    <t>Mobileye</t>
  </si>
  <si>
    <t>MBLY</t>
  </si>
  <si>
    <t>MTN Group Ltd (ADR)</t>
  </si>
  <si>
    <t>MTNOY</t>
  </si>
  <si>
    <t>SA</t>
  </si>
  <si>
    <t>N Brown Group plc</t>
  </si>
  <si>
    <t>BWNG</t>
  </si>
  <si>
    <t>Naspers Limited (ADR)</t>
  </si>
  <si>
    <t>NPSNY</t>
  </si>
  <si>
    <t>Naver Corp</t>
  </si>
  <si>
    <t>NetEase, Inc (ADR)</t>
  </si>
  <si>
    <t>NTES</t>
  </si>
  <si>
    <t>Netflix, Inc.</t>
  </si>
  <si>
    <t>NFLX</t>
  </si>
  <si>
    <t>New Relic Inc</t>
  </si>
  <si>
    <t>NEWR</t>
  </si>
  <si>
    <t>Nintendo Co., Ltd (ADR)</t>
  </si>
  <si>
    <t>NTDOY</t>
  </si>
  <si>
    <t>Nippon Telegraph &amp;...</t>
  </si>
  <si>
    <t>NTT</t>
  </si>
  <si>
    <t>Nokia Corporation (ADR)</t>
  </si>
  <si>
    <t>NOK</t>
  </si>
  <si>
    <t>NTT Docomo Inc (ADR)</t>
  </si>
  <si>
    <t>DCM</t>
  </si>
  <si>
    <t>Numericable Group SA</t>
  </si>
  <si>
    <t>NUM</t>
  </si>
  <si>
    <t>NVIDIA Corporation</t>
  </si>
  <si>
    <t>NVDA</t>
  </si>
  <si>
    <t>NXP Semiconductors NV</t>
  </si>
  <si>
    <t>NXPI</t>
  </si>
  <si>
    <t>Ocado Group PLC</t>
  </si>
  <si>
    <t>OCDO</t>
  </si>
  <si>
    <t>Oracle Corporation</t>
  </si>
  <si>
    <t>ORCL</t>
  </si>
  <si>
    <t>Orange SA</t>
  </si>
  <si>
    <t>ORA</t>
  </si>
  <si>
    <t>Palo Alto Networks Inc</t>
  </si>
  <si>
    <t>PANW</t>
  </si>
  <si>
    <t>Panasonic Corporation...</t>
  </si>
  <si>
    <t>PCRFY</t>
  </si>
  <si>
    <t>Pandora Media Inc</t>
  </si>
  <si>
    <t>P</t>
  </si>
  <si>
    <t>Pearson PLC (ADR)</t>
  </si>
  <si>
    <t>PSO</t>
  </si>
  <si>
    <t>Perusahn Prsn Psr...</t>
  </si>
  <si>
    <t>TLK</t>
  </si>
  <si>
    <t>Philippine Long...</t>
  </si>
  <si>
    <t>PHI</t>
  </si>
  <si>
    <t>Philippines</t>
  </si>
  <si>
    <t>Priceline Group Inc</t>
  </si>
  <si>
    <t>PCLN</t>
  </si>
  <si>
    <t>Proximus NV - Belgacom</t>
  </si>
  <si>
    <t>PROX</t>
  </si>
  <si>
    <t>Belgium</t>
  </si>
  <si>
    <t>Qihoo 360 Technology Co...</t>
  </si>
  <si>
    <t>QIHU</t>
  </si>
  <si>
    <t>QUALCOMM, Inc.</t>
  </si>
  <si>
    <t>QCOM</t>
  </si>
  <si>
    <t>Rackspace Hosting, Inc.</t>
  </si>
  <si>
    <t>RAX</t>
  </si>
  <si>
    <t>RAKUTEN INC</t>
  </si>
  <si>
    <t>RKUNF</t>
  </si>
  <si>
    <t>Raytheon Company</t>
  </si>
  <si>
    <t>RTN</t>
  </si>
  <si>
    <t>Red Hat Inc</t>
  </si>
  <si>
    <t>RHT</t>
  </si>
  <si>
    <t>Reed Elsevier NV</t>
  </si>
  <si>
    <t>RUK</t>
  </si>
  <si>
    <t>Rocket Internet AG</t>
  </si>
  <si>
    <t>RKET</t>
  </si>
  <si>
    <t>Rogers Communications...</t>
  </si>
  <si>
    <t>RCI</t>
  </si>
  <si>
    <t>salesforce.com, inc.</t>
  </si>
  <si>
    <t>CRM</t>
  </si>
  <si>
    <t>SAMSUNG ELECT LTD(F)</t>
  </si>
  <si>
    <t>SSNLF</t>
  </si>
  <si>
    <t>SanDisk Corporation</t>
  </si>
  <si>
    <t>SNDK</t>
  </si>
  <si>
    <t>SAP SE (ADR)</t>
  </si>
  <si>
    <t>SAP</t>
  </si>
  <si>
    <t>Saudi Arabia</t>
  </si>
  <si>
    <t>Saudi Telecom Company</t>
  </si>
  <si>
    <t>SBA Communications Corp.</t>
  </si>
  <si>
    <t>SBAC</t>
  </si>
  <si>
    <t>Norway</t>
  </si>
  <si>
    <t>Seagate Technology PLC</t>
  </si>
  <si>
    <t>STX</t>
  </si>
  <si>
    <t>ServiceNow Inc</t>
  </si>
  <si>
    <t>NOW</t>
  </si>
  <si>
    <t>SES GLOBAL SA</t>
  </si>
  <si>
    <t>SGBAF</t>
  </si>
  <si>
    <t>Shanda Games Limited</t>
  </si>
  <si>
    <t>GAME</t>
  </si>
  <si>
    <t>Shaw Communications Inc...</t>
  </si>
  <si>
    <t>SJR</t>
  </si>
  <si>
    <t>Siemens AG (ADR)</t>
  </si>
  <si>
    <t>SIEGY</t>
  </si>
  <si>
    <t>SINA Corp</t>
  </si>
  <si>
    <t>SINA</t>
  </si>
  <si>
    <t>SINGAPORE TELE ADR</t>
  </si>
  <si>
    <t>SGAPY</t>
  </si>
  <si>
    <t>SK Telecom Co., Ltd...</t>
  </si>
  <si>
    <t>SKM</t>
  </si>
  <si>
    <t>SKY PLC (ADR)</t>
  </si>
  <si>
    <t>SKYAY</t>
  </si>
  <si>
    <t>Skyworks Solutions Inc</t>
  </si>
  <si>
    <t>SWKS</t>
  </si>
  <si>
    <t>Softbank Corp</t>
  </si>
  <si>
    <t>Sohu.com Inc</t>
  </si>
  <si>
    <t>SOHU</t>
  </si>
  <si>
    <t>Sony Corp (ADR)</t>
  </si>
  <si>
    <t>SNE</t>
  </si>
  <si>
    <t>SouFun Holdings Ltd</t>
  </si>
  <si>
    <t>SFUN</t>
  </si>
  <si>
    <t>Australasia</t>
  </si>
  <si>
    <t>Splunk Inc</t>
  </si>
  <si>
    <t>SPLK</t>
  </si>
  <si>
    <t>Swisscom AG</t>
  </si>
  <si>
    <t>SCMN</t>
  </si>
  <si>
    <t>Symantec Corporation</t>
  </si>
  <si>
    <t>SYMC</t>
  </si>
  <si>
    <t>Taiwan Semicond. Mfg...</t>
  </si>
  <si>
    <t>TSM</t>
  </si>
  <si>
    <t>TD Ameritrade Holding...</t>
  </si>
  <si>
    <t>AMTD</t>
  </si>
  <si>
    <t>Telecom Italia SpA</t>
  </si>
  <si>
    <t>TIT</t>
  </si>
  <si>
    <t>Telefonica Brasil SA...</t>
  </si>
  <si>
    <t>VIV</t>
  </si>
  <si>
    <t>Telefonica Deutschland...</t>
  </si>
  <si>
    <t>O2D</t>
  </si>
  <si>
    <t>Telefonica S.A. (ADR)</t>
  </si>
  <si>
    <t>TEF</t>
  </si>
  <si>
    <t>Telenor ASA (ADR)</t>
  </si>
  <si>
    <t>TELNY</t>
  </si>
  <si>
    <t>TELIASONERA ADR</t>
  </si>
  <si>
    <t>TLSNY</t>
  </si>
  <si>
    <t>Telstra Corporation Ltd</t>
  </si>
  <si>
    <t>TLS</t>
  </si>
  <si>
    <t>Australia</t>
  </si>
  <si>
    <t>TELUS Corporation (USA)</t>
  </si>
  <si>
    <t>TU</t>
  </si>
  <si>
    <t>Tencent Holdings Ltd</t>
  </si>
  <si>
    <t>Texas Instruments Inc.</t>
  </si>
  <si>
    <t>TXN</t>
  </si>
  <si>
    <t>THALES ORD</t>
  </si>
  <si>
    <t>THLEF</t>
  </si>
  <si>
    <t>The Walt Disney Company</t>
  </si>
  <si>
    <t>DIS</t>
  </si>
  <si>
    <t>The Western Union...</t>
  </si>
  <si>
    <t>WU</t>
  </si>
  <si>
    <t>Thomson Reuters Corp...</t>
  </si>
  <si>
    <t>TRI</t>
  </si>
  <si>
    <t>Time Warner Cable Inc</t>
  </si>
  <si>
    <t>TWC</t>
  </si>
  <si>
    <t>Time Warner Inc</t>
  </si>
  <si>
    <t>TWX</t>
  </si>
  <si>
    <t>TOSHIBA CORP</t>
  </si>
  <si>
    <t>TOSBF</t>
  </si>
  <si>
    <t>Tripadvisor Inc</t>
  </si>
  <si>
    <t>TRIP</t>
  </si>
  <si>
    <t>Qorvo - TriQuint Semiconductor</t>
  </si>
  <si>
    <t>QRVO</t>
  </si>
  <si>
    <t>Turkey</t>
  </si>
  <si>
    <t>Turkcell Iletisim...</t>
  </si>
  <si>
    <t>TKC</t>
  </si>
  <si>
    <t>Twenty-First Century...</t>
  </si>
  <si>
    <t>FOXA</t>
  </si>
  <si>
    <t>Twitter Inc</t>
  </si>
  <si>
    <t>TWTR</t>
  </si>
  <si>
    <t>United Internet AG</t>
  </si>
  <si>
    <t>UTDI</t>
  </si>
  <si>
    <t>Verizon Communications...</t>
  </si>
  <si>
    <t>VZ</t>
  </si>
  <si>
    <t>Viacom, Inc.</t>
  </si>
  <si>
    <t>VIAB</t>
  </si>
  <si>
    <t>Vipshop Holdings Ltd -...</t>
  </si>
  <si>
    <t>VIPS</t>
  </si>
  <si>
    <t>Visa Inc</t>
  </si>
  <si>
    <t>V</t>
  </si>
  <si>
    <t>Vivendi SA</t>
  </si>
  <si>
    <t>VMware, Inc.</t>
  </si>
  <si>
    <t>VMW</t>
  </si>
  <si>
    <t>VODACOM GROUP LIMITE</t>
  </si>
  <si>
    <t>VDMCY</t>
  </si>
  <si>
    <t>Vodafone Group Plc (ADR)</t>
  </si>
  <si>
    <t>VOD</t>
  </si>
  <si>
    <t>Wayfair</t>
  </si>
  <si>
    <t>W</t>
  </si>
  <si>
    <t>Weibo Corp (ADR)</t>
  </si>
  <si>
    <t>WB</t>
  </si>
  <si>
    <t>Western Digital Corp</t>
  </si>
  <si>
    <t>WDC</t>
  </si>
  <si>
    <t>Wipro Limited (ADR)</t>
  </si>
  <si>
    <t>WIT</t>
  </si>
  <si>
    <t>Workday Inc</t>
  </si>
  <si>
    <t>WDAY</t>
  </si>
  <si>
    <t>Xerox Corp</t>
  </si>
  <si>
    <t>XRX</t>
  </si>
  <si>
    <t>Xilinx, Inc.</t>
  </si>
  <si>
    <t>XLNX</t>
  </si>
  <si>
    <t>Yahoo Japan Corporation</t>
  </si>
  <si>
    <t>Yahoo! Inc.</t>
  </si>
  <si>
    <t>YHOO</t>
  </si>
  <si>
    <t>Yandex NV</t>
  </si>
  <si>
    <t>YNDX</t>
  </si>
  <si>
    <t>Yelp Inc.</t>
  </si>
  <si>
    <t>YELP</t>
  </si>
  <si>
    <t>Youku Tudou Inc (ADR)</t>
  </si>
  <si>
    <t>YOKU</t>
  </si>
  <si>
    <t>YY Inc (ADR)</t>
  </si>
  <si>
    <t>YY</t>
  </si>
  <si>
    <t>Zalando SE</t>
  </si>
  <si>
    <t>ZAL</t>
  </si>
  <si>
    <t>ZTE Corporation</t>
  </si>
  <si>
    <t>Zynga Inc</t>
  </si>
  <si>
    <t>ZNGA</t>
  </si>
  <si>
    <t>DeNA Co Ltd</t>
  </si>
  <si>
    <t>Mixi Inc</t>
  </si>
  <si>
    <t>Kakaku.com Inc</t>
  </si>
  <si>
    <t>Salesforce.com, inc.</t>
  </si>
  <si>
    <t>private</t>
  </si>
  <si>
    <t>Étiquettes de colonnes</t>
  </si>
  <si>
    <t>Total général</t>
  </si>
  <si>
    <t>Étiquettes de lignes</t>
  </si>
  <si>
    <t>Somme de Market cap $ 4</t>
  </si>
  <si>
    <t>Nom de l'entreprise</t>
  </si>
  <si>
    <t>Symbole boursier</t>
  </si>
  <si>
    <t>Entreprises présentant une valorisation supérieure à un milliard de dollars US</t>
  </si>
  <si>
    <t>Valeur de marché</t>
  </si>
  <si>
    <t>Cf. la méthodologie associée à ces tableaux sur le site Diginésie</t>
  </si>
  <si>
    <r>
      <rPr>
        <b/>
        <u/>
        <sz val="20"/>
        <color theme="9" tint="-0.249977111117893"/>
        <rFont val="Calibri"/>
        <family val="2"/>
        <scheme val="minor"/>
      </rPr>
      <t>Industrie internet</t>
    </r>
    <r>
      <rPr>
        <b/>
        <sz val="20"/>
        <color theme="9" tint="-0.249977111117893"/>
        <rFont val="Calibri"/>
        <family val="2"/>
        <scheme val="minor"/>
      </rPr>
      <t xml:space="preserve"> - Capitalisation boursière ou estimation de la valeur de marché à la mi 2015</t>
    </r>
  </si>
  <si>
    <t>Rang</t>
  </si>
  <si>
    <t>Total de la capitalisation</t>
  </si>
  <si>
    <t>Nb de firmes</t>
  </si>
  <si>
    <t>Somme de Valeur de marché</t>
  </si>
  <si>
    <t>mi 2015</t>
  </si>
  <si>
    <t>fin 2014</t>
  </si>
  <si>
    <t>Entreprises présentant une valorisation supérieure à dix milliard de dollars US</t>
  </si>
  <si>
    <t>% de la capitalisation &gt;1bn$</t>
  </si>
  <si>
    <t>Progression</t>
  </si>
  <si>
    <t>Secteur</t>
  </si>
  <si>
    <r>
      <rPr>
        <b/>
        <u/>
        <sz val="20"/>
        <color theme="9" tint="-0.249977111117893"/>
        <rFont val="Calibri"/>
        <family val="2"/>
        <scheme val="minor"/>
      </rPr>
      <t>Industriedu numérique et de l'information</t>
    </r>
    <r>
      <rPr>
        <b/>
        <sz val="20"/>
        <color theme="9" tint="-0.249977111117893"/>
        <rFont val="Calibri"/>
        <family val="2"/>
        <scheme val="minor"/>
      </rPr>
      <t xml:space="preserve"> - Capitalisation boursière ou estimation de la valeur de marché à la mi 2015</t>
    </r>
  </si>
  <si>
    <t>fin 2012</t>
  </si>
  <si>
    <t>Total</t>
  </si>
  <si>
    <t>Croissance annuelle</t>
  </si>
  <si>
    <r>
      <rPr>
        <b/>
        <u/>
        <sz val="20"/>
        <color theme="9" tint="-0.249977111117893"/>
        <rFont val="Calibri"/>
        <family val="2"/>
        <scheme val="minor"/>
      </rPr>
      <t>Industrie internet</t>
    </r>
    <r>
      <rPr>
        <b/>
        <sz val="20"/>
        <color theme="9" tint="-0.249977111117893"/>
        <rFont val="Calibri"/>
        <family val="2"/>
        <scheme val="minor"/>
      </rPr>
      <t xml:space="preserve"> 12 premiers - Capitalisation boursière ou estimation de la valeur de marché de fin 2012 à la mi 2015</t>
    </r>
  </si>
  <si>
    <t>Source: Diginésie</t>
  </si>
  <si>
    <t>mi-2015</t>
  </si>
  <si>
    <t>2012-2014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</si>
</sst>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%;[Red]\ \-0.0%;\ \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b/>
      <i/>
      <sz val="16"/>
      <color theme="5" tint="-0.249977111117893"/>
      <name val="Calibri"/>
      <family val="2"/>
      <scheme val="minor"/>
    </font>
    <font>
      <b/>
      <u/>
      <sz val="20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D5D5D5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5" fillId="0" borderId="0" xfId="0" applyFont="1"/>
    <xf numFmtId="0" fontId="0" fillId="0" borderId="1" xfId="0" applyBorder="1" applyAlignment="1">
      <alignment horizontal="center"/>
    </xf>
    <xf numFmtId="0" fontId="6" fillId="0" borderId="0" xfId="0" applyFont="1"/>
    <xf numFmtId="0" fontId="2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2" fontId="0" fillId="0" borderId="0" xfId="0" applyNumberFormat="1"/>
    <xf numFmtId="164" fontId="0" fillId="0" borderId="0" xfId="1" applyNumberFormat="1" applyFont="1"/>
    <xf numFmtId="10" fontId="0" fillId="0" borderId="0" xfId="1" applyNumberFormat="1" applyFont="1"/>
    <xf numFmtId="164" fontId="2" fillId="0" borderId="0" xfId="1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4" fillId="2" borderId="0" xfId="2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9" fontId="0" fillId="0" borderId="0" xfId="1" applyFont="1" applyAlignment="1">
      <alignment horizontal="center"/>
    </xf>
    <xf numFmtId="0" fontId="9" fillId="0" borderId="0" xfId="0" applyFont="1"/>
    <xf numFmtId="0" fontId="0" fillId="0" borderId="0" xfId="0" pivotButton="1" applyAlignment="1">
      <alignment horizontal="center"/>
    </xf>
    <xf numFmtId="1" fontId="0" fillId="0" borderId="0" xfId="0" applyNumberFormat="1"/>
    <xf numFmtId="164" fontId="0" fillId="0" borderId="0" xfId="1" applyNumberFormat="1" applyFont="1" applyAlignment="1">
      <alignment horizontal="right"/>
    </xf>
  </cellXfs>
  <cellStyles count="3">
    <cellStyle name="Lien hypertexte" xfId="2" builtinId="8"/>
    <cellStyle name="Normal" xfId="0" builtinId="0"/>
    <cellStyle name="Pourcentage" xfId="1" builtinId="5"/>
  </cellStyles>
  <dxfs count="5">
    <dxf>
      <numFmt numFmtId="3" formatCode="#,##0"/>
    </dxf>
    <dxf>
      <numFmt numFmtId="1" formatCode="0"/>
    </dxf>
    <dxf>
      <numFmt numFmtId="4" formatCode="#,##0.00"/>
    </dxf>
    <dxf>
      <numFmt numFmtId="2" formatCode="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800" b="1" i="0" baseline="0">
                <a:effectLst/>
              </a:rPr>
              <a:t>Industrie internet</a:t>
            </a:r>
            <a:endParaRPr lang="fr-FR">
              <a:effectLst/>
            </a:endParaRPr>
          </a:p>
          <a:p>
            <a:pPr>
              <a:defRPr sz="1800" b="1">
                <a:solidFill>
                  <a:sysClr val="windowText" lastClr="000000"/>
                </a:solidFill>
              </a:defRPr>
            </a:pPr>
            <a:r>
              <a:rPr lang="fr-FR" sz="1800" b="1" i="0" baseline="0">
                <a:effectLst/>
              </a:rPr>
              <a:t>Valeur de marché &gt; 1 bn$</a:t>
            </a:r>
            <a:endParaRPr lang="fr-FR">
              <a:effectLst/>
            </a:endParaRPr>
          </a:p>
          <a:p>
            <a:pPr>
              <a:defRPr sz="1800" b="1">
                <a:solidFill>
                  <a:sysClr val="windowText" lastClr="000000"/>
                </a:solidFill>
              </a:defRPr>
            </a:pPr>
            <a:r>
              <a:rPr lang="fr-FR" sz="1800" b="1" i="0" baseline="0">
                <a:effectLst/>
              </a:rPr>
              <a:t>Distribution des valeurs</a:t>
            </a:r>
            <a:endParaRPr lang="fr-F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val>
            <c:numRef>
              <c:f>'Internet&gt;1bn$'!$F$11:$F$167</c:f>
              <c:numCache>
                <c:formatCode>#,##0.00</c:formatCode>
                <c:ptCount val="157"/>
                <c:pt idx="0">
                  <c:v>722.58</c:v>
                </c:pt>
                <c:pt idx="1">
                  <c:v>362.34</c:v>
                </c:pt>
                <c:pt idx="2">
                  <c:v>357.15</c:v>
                </c:pt>
                <c:pt idx="3">
                  <c:v>240.85</c:v>
                </c:pt>
                <c:pt idx="4">
                  <c:v>205.3</c:v>
                </c:pt>
                <c:pt idx="5">
                  <c:v>202.15</c:v>
                </c:pt>
                <c:pt idx="6">
                  <c:v>196.07087999999999</c:v>
                </c:pt>
                <c:pt idx="7">
                  <c:v>73.180000000000007</c:v>
                </c:pt>
                <c:pt idx="8">
                  <c:v>70.411000000000001</c:v>
                </c:pt>
                <c:pt idx="9">
                  <c:v>69.92</c:v>
                </c:pt>
                <c:pt idx="10">
                  <c:v>59.68</c:v>
                </c:pt>
                <c:pt idx="11">
                  <c:v>55</c:v>
                </c:pt>
                <c:pt idx="12">
                  <c:v>47.17</c:v>
                </c:pt>
                <c:pt idx="13">
                  <c:v>45.68</c:v>
                </c:pt>
                <c:pt idx="14">
                  <c:v>39.83</c:v>
                </c:pt>
                <c:pt idx="15">
                  <c:v>36.869999999999997</c:v>
                </c:pt>
                <c:pt idx="16">
                  <c:v>26.03</c:v>
                </c:pt>
                <c:pt idx="17">
                  <c:v>25.5</c:v>
                </c:pt>
                <c:pt idx="18">
                  <c:v>23.72</c:v>
                </c:pt>
                <c:pt idx="19">
                  <c:v>22.8734</c:v>
                </c:pt>
                <c:pt idx="20">
                  <c:v>20.69</c:v>
                </c:pt>
                <c:pt idx="21">
                  <c:v>20.010000000000002</c:v>
                </c:pt>
                <c:pt idx="22">
                  <c:v>20</c:v>
                </c:pt>
                <c:pt idx="23">
                  <c:v>18.96156014</c:v>
                </c:pt>
                <c:pt idx="24">
                  <c:v>18.96</c:v>
                </c:pt>
                <c:pt idx="25">
                  <c:v>18.277446599999998</c:v>
                </c:pt>
                <c:pt idx="26">
                  <c:v>15.83</c:v>
                </c:pt>
                <c:pt idx="27">
                  <c:v>15.4</c:v>
                </c:pt>
                <c:pt idx="28">
                  <c:v>15</c:v>
                </c:pt>
                <c:pt idx="29">
                  <c:v>15</c:v>
                </c:pt>
                <c:pt idx="30">
                  <c:v>14.46</c:v>
                </c:pt>
                <c:pt idx="31">
                  <c:v>13.95</c:v>
                </c:pt>
                <c:pt idx="32">
                  <c:v>12.87</c:v>
                </c:pt>
                <c:pt idx="33">
                  <c:v>12.51</c:v>
                </c:pt>
                <c:pt idx="34">
                  <c:v>12.47</c:v>
                </c:pt>
                <c:pt idx="35">
                  <c:v>11.55</c:v>
                </c:pt>
                <c:pt idx="36">
                  <c:v>11</c:v>
                </c:pt>
                <c:pt idx="37">
                  <c:v>10</c:v>
                </c:pt>
                <c:pt idx="38">
                  <c:v>10</c:v>
                </c:pt>
                <c:pt idx="39">
                  <c:v>9.6</c:v>
                </c:pt>
                <c:pt idx="40">
                  <c:v>9.2745803999999996</c:v>
                </c:pt>
                <c:pt idx="41">
                  <c:v>8.75</c:v>
                </c:pt>
                <c:pt idx="42">
                  <c:v>8.73</c:v>
                </c:pt>
                <c:pt idx="43">
                  <c:v>8.68</c:v>
                </c:pt>
                <c:pt idx="44">
                  <c:v>8.5</c:v>
                </c:pt>
                <c:pt idx="45">
                  <c:v>8.273726400000001</c:v>
                </c:pt>
                <c:pt idx="46">
                  <c:v>8</c:v>
                </c:pt>
                <c:pt idx="47">
                  <c:v>7.4</c:v>
                </c:pt>
                <c:pt idx="48">
                  <c:v>7.3062342000000005</c:v>
                </c:pt>
                <c:pt idx="49">
                  <c:v>7.28673313</c:v>
                </c:pt>
                <c:pt idx="50">
                  <c:v>7</c:v>
                </c:pt>
                <c:pt idx="51">
                  <c:v>6.54</c:v>
                </c:pt>
                <c:pt idx="52">
                  <c:v>6.26</c:v>
                </c:pt>
                <c:pt idx="53">
                  <c:v>6</c:v>
                </c:pt>
                <c:pt idx="54">
                  <c:v>5.62</c:v>
                </c:pt>
                <c:pt idx="55">
                  <c:v>5.49</c:v>
                </c:pt>
                <c:pt idx="56">
                  <c:v>5.31</c:v>
                </c:pt>
                <c:pt idx="57">
                  <c:v>5.2063983</c:v>
                </c:pt>
                <c:pt idx="58">
                  <c:v>4.9400000000000004</c:v>
                </c:pt>
                <c:pt idx="59">
                  <c:v>4.92</c:v>
                </c:pt>
                <c:pt idx="60">
                  <c:v>4.76</c:v>
                </c:pt>
                <c:pt idx="61">
                  <c:v>4.5</c:v>
                </c:pt>
                <c:pt idx="62">
                  <c:v>4.5</c:v>
                </c:pt>
                <c:pt idx="63">
                  <c:v>4.49</c:v>
                </c:pt>
                <c:pt idx="64">
                  <c:v>4.4000000000000004</c:v>
                </c:pt>
                <c:pt idx="65">
                  <c:v>4.2801748000000002</c:v>
                </c:pt>
                <c:pt idx="66">
                  <c:v>4.1997230999999999</c:v>
                </c:pt>
                <c:pt idx="67">
                  <c:v>4.07</c:v>
                </c:pt>
                <c:pt idx="68">
                  <c:v>4</c:v>
                </c:pt>
                <c:pt idx="69">
                  <c:v>4</c:v>
                </c:pt>
                <c:pt idx="70">
                  <c:v>3.93</c:v>
                </c:pt>
                <c:pt idx="71">
                  <c:v>3.75</c:v>
                </c:pt>
                <c:pt idx="72">
                  <c:v>3.6920392</c:v>
                </c:pt>
                <c:pt idx="73">
                  <c:v>3.54</c:v>
                </c:pt>
                <c:pt idx="74">
                  <c:v>3.5</c:v>
                </c:pt>
                <c:pt idx="75">
                  <c:v>3.48</c:v>
                </c:pt>
                <c:pt idx="76">
                  <c:v>3.4</c:v>
                </c:pt>
                <c:pt idx="77">
                  <c:v>3.4</c:v>
                </c:pt>
                <c:pt idx="78">
                  <c:v>3.32</c:v>
                </c:pt>
                <c:pt idx="79">
                  <c:v>3.29</c:v>
                </c:pt>
                <c:pt idx="80">
                  <c:v>3.2316613999999997</c:v>
                </c:pt>
                <c:pt idx="81">
                  <c:v>3.22</c:v>
                </c:pt>
                <c:pt idx="82">
                  <c:v>3.14</c:v>
                </c:pt>
                <c:pt idx="83">
                  <c:v>3.12</c:v>
                </c:pt>
                <c:pt idx="84">
                  <c:v>3.1</c:v>
                </c:pt>
                <c:pt idx="85">
                  <c:v>3.1</c:v>
                </c:pt>
                <c:pt idx="86">
                  <c:v>3</c:v>
                </c:pt>
                <c:pt idx="87">
                  <c:v>3</c:v>
                </c:pt>
                <c:pt idx="88">
                  <c:v>2.9510756000000002</c:v>
                </c:pt>
                <c:pt idx="89">
                  <c:v>2.95</c:v>
                </c:pt>
                <c:pt idx="90">
                  <c:v>2.91</c:v>
                </c:pt>
                <c:pt idx="91">
                  <c:v>2.63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  <c:pt idx="97">
                  <c:v>2.4300000000000002</c:v>
                </c:pt>
                <c:pt idx="98">
                  <c:v>2.4300000000000002</c:v>
                </c:pt>
                <c:pt idx="99">
                  <c:v>2.4</c:v>
                </c:pt>
                <c:pt idx="100">
                  <c:v>2.2999999999999998</c:v>
                </c:pt>
                <c:pt idx="101">
                  <c:v>2.2799999999999998</c:v>
                </c:pt>
                <c:pt idx="102">
                  <c:v>2.25</c:v>
                </c:pt>
                <c:pt idx="103">
                  <c:v>2.14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1.9</c:v>
                </c:pt>
                <c:pt idx="113">
                  <c:v>1.9</c:v>
                </c:pt>
                <c:pt idx="114">
                  <c:v>1.86</c:v>
                </c:pt>
                <c:pt idx="115">
                  <c:v>1.8</c:v>
                </c:pt>
                <c:pt idx="116">
                  <c:v>1.66</c:v>
                </c:pt>
                <c:pt idx="117">
                  <c:v>1.6572225999999999</c:v>
                </c:pt>
                <c:pt idx="118">
                  <c:v>1.5710582133</c:v>
                </c:pt>
                <c:pt idx="119">
                  <c:v>1.57</c:v>
                </c:pt>
                <c:pt idx="120">
                  <c:v>1.5</c:v>
                </c:pt>
                <c:pt idx="121">
                  <c:v>1.5</c:v>
                </c:pt>
                <c:pt idx="122">
                  <c:v>1.5</c:v>
                </c:pt>
                <c:pt idx="123">
                  <c:v>1.5</c:v>
                </c:pt>
                <c:pt idx="124">
                  <c:v>1.5</c:v>
                </c:pt>
                <c:pt idx="125">
                  <c:v>1.3</c:v>
                </c:pt>
                <c:pt idx="126">
                  <c:v>1.3</c:v>
                </c:pt>
                <c:pt idx="127">
                  <c:v>1.3</c:v>
                </c:pt>
                <c:pt idx="128">
                  <c:v>1.2</c:v>
                </c:pt>
                <c:pt idx="129">
                  <c:v>1.2</c:v>
                </c:pt>
                <c:pt idx="130">
                  <c:v>1.2</c:v>
                </c:pt>
                <c:pt idx="131">
                  <c:v>1.2</c:v>
                </c:pt>
                <c:pt idx="132">
                  <c:v>1.2</c:v>
                </c:pt>
                <c:pt idx="133">
                  <c:v>1.1000000000000001</c:v>
                </c:pt>
                <c:pt idx="134">
                  <c:v>1.1000000000000001</c:v>
                </c:pt>
                <c:pt idx="135">
                  <c:v>1.0900000000000001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65448160"/>
        <c:axId val="365451296"/>
      </c:barChart>
      <c:catAx>
        <c:axId val="3654481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5451296"/>
        <c:crosses val="autoZero"/>
        <c:auto val="1"/>
        <c:lblAlgn val="ctr"/>
        <c:lblOffset val="100"/>
        <c:noMultiLvlLbl val="0"/>
      </c:catAx>
      <c:valAx>
        <c:axId val="36545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544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Répartition de la capitalisation boursière des firmes de plus de 10bn$ de valeur par secteur d'activité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4"/>
              <c:layout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744026762162486"/>
                      <c:h val="0.1201268548553269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18764138103595918"/>
                  <c:y val="1.73611063645269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'ttes industries &gt; 10bn$'!$J$45:$J$50</c:f>
              <c:strCache>
                <c:ptCount val="6"/>
                <c:pt idx="0">
                  <c:v>Internet</c:v>
                </c:pt>
                <c:pt idx="1">
                  <c:v>Telecom</c:v>
                </c:pt>
                <c:pt idx="2">
                  <c:v>Equipment</c:v>
                </c:pt>
                <c:pt idx="3">
                  <c:v>Media</c:v>
                </c:pt>
                <c:pt idx="4">
                  <c:v>Data Processing</c:v>
                </c:pt>
                <c:pt idx="5">
                  <c:v>Finance</c:v>
                </c:pt>
              </c:strCache>
            </c:strRef>
          </c:cat>
          <c:val>
            <c:numRef>
              <c:f>'ttes industries &gt; 10bn$'!$S$45:$S$50</c:f>
              <c:numCache>
                <c:formatCode>0.0%</c:formatCode>
                <c:ptCount val="6"/>
                <c:pt idx="0">
                  <c:v>0.32713185245253895</c:v>
                </c:pt>
                <c:pt idx="1">
                  <c:v>0.23921498472733752</c:v>
                </c:pt>
                <c:pt idx="2">
                  <c:v>0.20377273272316587</c:v>
                </c:pt>
                <c:pt idx="3">
                  <c:v>0.1003835894888833</c:v>
                </c:pt>
                <c:pt idx="4">
                  <c:v>9.3638975470015262E-2</c:v>
                </c:pt>
                <c:pt idx="5">
                  <c:v>3.5857865138059185E-2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1" i="0" baseline="0">
                <a:effectLst/>
              </a:rPr>
              <a:t>Répartition de la capitalisation boursière des firmes de plus de 10bn$ de valeur par zone géographique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9.419809662365014E-2"/>
          <c:y val="1.78253119429590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0.16990290829185059"/>
                  <c:y val="0.142602495543672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420711708566839"/>
                  <c:y val="3.9215686274509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6634302763950185E-2"/>
                  <c:y val="3.56506238859180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3873786309054193"/>
                  <c:y val="0.13547237076648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27411002537751888"/>
                  <c:y val="3.20855614973262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'ttes industries &gt; 10bn$'!$J$91:$J$97</c:f>
              <c:strCache>
                <c:ptCount val="7"/>
                <c:pt idx="0">
                  <c:v>NA</c:v>
                </c:pt>
                <c:pt idx="1">
                  <c:v>SE Asia</c:v>
                </c:pt>
                <c:pt idx="2">
                  <c:v>Europe</c:v>
                </c:pt>
                <c:pt idx="3">
                  <c:v>ME Asia</c:v>
                </c:pt>
                <c:pt idx="4">
                  <c:v>Africa</c:v>
                </c:pt>
                <c:pt idx="5">
                  <c:v>Australasia</c:v>
                </c:pt>
                <c:pt idx="6">
                  <c:v>LA</c:v>
                </c:pt>
              </c:strCache>
            </c:strRef>
          </c:cat>
          <c:val>
            <c:numRef>
              <c:f>'ttes industries &gt; 10bn$'!$R$91:$R$97</c:f>
              <c:numCache>
                <c:formatCode>0.0%</c:formatCode>
                <c:ptCount val="7"/>
                <c:pt idx="0">
                  <c:v>0.61048379250778773</c:v>
                </c:pt>
                <c:pt idx="1">
                  <c:v>0.2163581156946095</c:v>
                </c:pt>
                <c:pt idx="2">
                  <c:v>0.12080037096423443</c:v>
                </c:pt>
                <c:pt idx="3">
                  <c:v>3.0866483238268676E-2</c:v>
                </c:pt>
                <c:pt idx="4">
                  <c:v>1.3284513783552252E-2</c:v>
                </c:pt>
                <c:pt idx="5">
                  <c:v>5.8801275358577685E-3</c:v>
                </c:pt>
                <c:pt idx="6">
                  <c:v>2.3265962756897265E-3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[Industrie numérique mi2015.xlsx]Internet&gt;1bn$!Tableau croisé dynamique5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Industrie internet (firmes de valeur &gt; 1 bn$]</a:t>
            </a:r>
          </a:p>
          <a:p>
            <a:pPr>
              <a:defRPr sz="2000" b="1"/>
            </a:pPr>
            <a:r>
              <a:rPr lang="en-US" sz="2000" b="1"/>
              <a:t>Valeur de marché par pays (bn$)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ymbol val="circle"/>
          <c:size val="4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inBase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  <c15:dlblFieldTable/>
              <c15:showDataLabelsRange val="1"/>
            </c:ext>
          </c:extLst>
        </c:dLbl>
      </c:pivotFmt>
      <c:pivotFmt>
        <c:idx val="1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C0EC9D15-4BC3-4985-9484-20FAF3FE876D}" type="CELLRANGE">
                  <a:rPr lang="en-US"/>
                  <a:pPr>
                    <a:defRPr sz="1000" b="1"/>
                  </a:pPr>
                  <a:t>[PLAGECELL]</a:t>
                </a:fld>
                <a:endParaRPr lang="fr-FR"/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inBase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2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EE8135CA-1F56-4DDD-8DB4-82D7E6C234EB}" type="CELLRANGE">
                  <a:rPr lang="en-US"/>
                  <a:pPr>
                    <a:defRPr sz="1000" b="1"/>
                  </a:pPr>
                  <a:t>[PLAGECELL]</a:t>
                </a:fld>
                <a:endParaRPr lang="fr-FR"/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inBase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3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27CC5888-A923-4BB5-8B7E-6DA2FD4D32FF}" type="CELLRANGE">
                  <a:rPr lang="en-US"/>
                  <a:pPr>
                    <a:defRPr sz="1000" b="1"/>
                  </a:pPr>
                  <a:t>[PLAGECELL]</a:t>
                </a:fld>
                <a:endParaRPr lang="fr-FR"/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inBase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4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5FC720CA-B14B-44A8-A534-94B57105C763}" type="CELLRANGE">
                  <a:rPr lang="en-US"/>
                  <a:pPr>
                    <a:defRPr sz="1000" b="1"/>
                  </a:pPr>
                  <a:t>[PLAGECELL]</a:t>
                </a:fld>
                <a:endParaRPr lang="fr-FR"/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inBase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5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3604A3DF-B5BF-4AFF-9FF0-6F198369A19B}" type="CELLRANGE">
                  <a:rPr lang="en-US"/>
                  <a:pPr>
                    <a:defRPr sz="1000" b="1"/>
                  </a:pPr>
                  <a:t>[PLAGECELL]</a:t>
                </a:fld>
                <a:endParaRPr lang="fr-FR"/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inBase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6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47B31885-2264-4DD9-BB44-23AC915C8B4D}" type="CELLRANGE">
                  <a:rPr lang="en-US"/>
                  <a:pPr>
                    <a:defRPr sz="1000" b="1"/>
                  </a:pPr>
                  <a:t>[PLAGECELL]</a:t>
                </a:fld>
                <a:endParaRPr lang="fr-FR"/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inBase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7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0772DCC0-66C0-41FE-A88B-7A491551F299}" type="CELLRANGE">
                  <a:rPr lang="en-US"/>
                  <a:pPr>
                    <a:defRPr sz="1000" b="1"/>
                  </a:pPr>
                  <a:t>[PLAGECELL]</a:t>
                </a:fld>
                <a:endParaRPr lang="fr-FR"/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inBase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8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1F86E4F5-010C-4B94-BC95-C5D2DEE8DE54}" type="CELLRANGE">
                  <a:rPr lang="en-US"/>
                  <a:pPr>
                    <a:defRPr sz="1000" b="1"/>
                  </a:pPr>
                  <a:t>[PLAGECELL]</a:t>
                </a:fld>
                <a:endParaRPr lang="fr-FR"/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inBase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9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8C092C69-43E4-4E68-B02D-979ED26B225D}" type="CELLRANGE">
                  <a:rPr lang="en-US"/>
                  <a:pPr>
                    <a:defRPr sz="1000" b="1"/>
                  </a:pPr>
                  <a:t>[PLAGECELL]</a:t>
                </a:fld>
                <a:endParaRPr lang="fr-FR"/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inBase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591C370A-A459-44A3-A41B-EFF5BF98CB47}" type="CELLRANGE">
                  <a:rPr lang="en-US"/>
                  <a:pPr>
                    <a:defRPr sz="1000" b="1"/>
                  </a:pPr>
                  <a:t>[PLAGECELL]</a:t>
                </a:fld>
                <a:endParaRPr lang="fr-FR"/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inBase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1B236FC5-8EC7-4C27-AE83-8F9FDE662567}" type="CELLRANGE">
                  <a:rPr lang="en-US"/>
                  <a:pPr>
                    <a:defRPr sz="1000" b="1"/>
                  </a:pPr>
                  <a:t>[PLAGECELL]</a:t>
                </a:fld>
                <a:endParaRPr lang="fr-FR"/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inBase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12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68544BE3-4FED-4AD7-9151-F87CADBBEA67}" type="CELLRANGE">
                  <a:rPr lang="en-US"/>
                  <a:pPr>
                    <a:defRPr sz="1000" b="1"/>
                  </a:pPr>
                  <a:t>[PLAGECELL]</a:t>
                </a:fld>
                <a:endParaRPr lang="fr-FR"/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inBase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13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917DC862-D188-495D-A66E-6BCDAE6417E7}" type="CELLRANGE">
                  <a:rPr lang="en-US"/>
                  <a:pPr>
                    <a:defRPr sz="1000" b="1"/>
                  </a:pPr>
                  <a:t>[PLAGECELL]</a:t>
                </a:fld>
                <a:endParaRPr lang="fr-FR"/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inBase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14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8982B8DB-DDD9-4CCE-B342-CEBD28B56D63}" type="CELLRANGE">
                  <a:rPr lang="en-US"/>
                  <a:pPr>
                    <a:defRPr sz="1000" b="1"/>
                  </a:pPr>
                  <a:t>[PLAGECELL]</a:t>
                </a:fld>
                <a:endParaRPr lang="fr-FR"/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inBase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15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3171257C-3817-4F5A-A9CB-F4CFDA0DD8A0}" type="CELLRANGE">
                  <a:rPr lang="en-US"/>
                  <a:pPr>
                    <a:defRPr sz="1000" b="1"/>
                  </a:pPr>
                  <a:t>[PLAGECELL]</a:t>
                </a:fld>
                <a:endParaRPr lang="fr-FR"/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inBase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'Internet&gt;1bn$'!$K$38:$K$52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C0EC9D15-4BC3-4985-9484-20FAF3FE876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E8135CA-1F56-4DDD-8DB4-82D7E6C234E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7CC5888-A923-4BB5-8B7E-6DA2FD4D32F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FC720CA-B14B-44A8-A534-94B57105C76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3604A3DF-B5BF-4AFF-9FF0-6F198369A19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47B31885-2264-4DD9-BB44-23AC915C8B4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772DCC0-66C0-41FE-A88B-7A491551F29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1F86E4F5-010C-4B94-BC95-C5D2DEE8DE5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8C092C69-43E4-4E68-B02D-979ED26B225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591C370A-A459-44A3-A41B-EFF5BF98CB4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1B236FC5-8EC7-4C27-AE83-8F9FDE66256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68544BE3-4FED-4AD7-9151-F87CADBBEA6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917DC862-D188-495D-A66E-6BCDAE6417E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8982B8DB-DDD9-4CCE-B342-CEBD28B56D6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3171257C-3817-4F5A-A9CB-F4CFDA0DD8A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'Internet&gt;1bn$'!$K$38:$K$52</c:f>
              <c:strCache>
                <c:ptCount val="15"/>
                <c:pt idx="0">
                  <c:v>USA</c:v>
                </c:pt>
                <c:pt idx="1">
                  <c:v>China</c:v>
                </c:pt>
                <c:pt idx="2">
                  <c:v>Japan</c:v>
                </c:pt>
                <c:pt idx="3">
                  <c:v>Germany</c:v>
                </c:pt>
                <c:pt idx="4">
                  <c:v>UK</c:v>
                </c:pt>
                <c:pt idx="5">
                  <c:v>Korea</c:v>
                </c:pt>
                <c:pt idx="6">
                  <c:v>India</c:v>
                </c:pt>
                <c:pt idx="7">
                  <c:v>Russia</c:v>
                </c:pt>
                <c:pt idx="8">
                  <c:v>France</c:v>
                </c:pt>
                <c:pt idx="9">
                  <c:v>Sweden</c:v>
                </c:pt>
                <c:pt idx="10">
                  <c:v>Argentina</c:v>
                </c:pt>
                <c:pt idx="11">
                  <c:v>Singapore</c:v>
                </c:pt>
                <c:pt idx="12">
                  <c:v>Luxemburg</c:v>
                </c:pt>
                <c:pt idx="13">
                  <c:v>Cyprus</c:v>
                </c:pt>
                <c:pt idx="14">
                  <c:v>Netherlands</c:v>
                </c:pt>
              </c:strCache>
            </c:strRef>
          </c:cat>
          <c:val>
            <c:numRef>
              <c:f>'Internet&gt;1bn$'!$K$38:$K$52</c:f>
              <c:numCache>
                <c:formatCode>#,##0.00</c:formatCode>
                <c:ptCount val="15"/>
                <c:pt idx="0">
                  <c:v>2566.0099999999993</c:v>
                </c:pt>
                <c:pt idx="1">
                  <c:v>654.52088000000015</c:v>
                </c:pt>
                <c:pt idx="2">
                  <c:v>130.49453440000002</c:v>
                </c:pt>
                <c:pt idx="3">
                  <c:v>42.646580199999995</c:v>
                </c:pt>
                <c:pt idx="4">
                  <c:v>35.754626213299993</c:v>
                </c:pt>
                <c:pt idx="5">
                  <c:v>29.248293269999998</c:v>
                </c:pt>
                <c:pt idx="6">
                  <c:v>25.9</c:v>
                </c:pt>
                <c:pt idx="7">
                  <c:v>13.28</c:v>
                </c:pt>
                <c:pt idx="8">
                  <c:v>8.81</c:v>
                </c:pt>
                <c:pt idx="9">
                  <c:v>8.5</c:v>
                </c:pt>
                <c:pt idx="10">
                  <c:v>6.26</c:v>
                </c:pt>
                <c:pt idx="11">
                  <c:v>5.2</c:v>
                </c:pt>
                <c:pt idx="12">
                  <c:v>3.4</c:v>
                </c:pt>
                <c:pt idx="13">
                  <c:v>2</c:v>
                </c:pt>
                <c:pt idx="14">
                  <c:v>1.5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'Internet&gt;1bn$'!$K$38:$K$52</c15:f>
                <c15:dlblRangeCache>
                  <c:ptCount val="15"/>
                  <c:pt idx="0">
                    <c:v>72,62%</c:v>
                  </c:pt>
                  <c:pt idx="1">
                    <c:v>18,52%</c:v>
                  </c:pt>
                  <c:pt idx="2">
                    <c:v>3,69%</c:v>
                  </c:pt>
                  <c:pt idx="3">
                    <c:v>1,21%</c:v>
                  </c:pt>
                  <c:pt idx="4">
                    <c:v>1,01%</c:v>
                  </c:pt>
                  <c:pt idx="5">
                    <c:v>0,83%</c:v>
                  </c:pt>
                  <c:pt idx="6">
                    <c:v>0,73%</c:v>
                  </c:pt>
                  <c:pt idx="7">
                    <c:v>0,38%</c:v>
                  </c:pt>
                  <c:pt idx="8">
                    <c:v>0,25%</c:v>
                  </c:pt>
                  <c:pt idx="9">
                    <c:v>0,24%</c:v>
                  </c:pt>
                  <c:pt idx="10">
                    <c:v>0,18%</c:v>
                  </c:pt>
                  <c:pt idx="11">
                    <c:v>0,15%</c:v>
                  </c:pt>
                  <c:pt idx="12">
                    <c:v>0,10%</c:v>
                  </c:pt>
                  <c:pt idx="13">
                    <c:v>0,06%</c:v>
                  </c:pt>
                  <c:pt idx="14">
                    <c:v>0,04%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5377304"/>
        <c:axId val="315379264"/>
      </c:barChart>
      <c:catAx>
        <c:axId val="315377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5379264"/>
        <c:crosses val="autoZero"/>
        <c:auto val="1"/>
        <c:lblAlgn val="ctr"/>
        <c:lblOffset val="100"/>
        <c:noMultiLvlLbl val="0"/>
      </c:catAx>
      <c:valAx>
        <c:axId val="315379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5377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 b="1"/>
              <a:t>Industrie internet</a:t>
            </a:r>
          </a:p>
          <a:p>
            <a:pPr>
              <a:defRPr/>
            </a:pPr>
            <a:r>
              <a:rPr lang="fr-FR" sz="1600" b="1"/>
              <a:t>Valeur de marché &gt; 10 bn$</a:t>
            </a:r>
          </a:p>
          <a:p>
            <a:pPr>
              <a:defRPr/>
            </a:pPr>
            <a:r>
              <a:rPr lang="fr-FR" sz="1600" b="1"/>
              <a:t>Distribution des valeurs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val>
            <c:numRef>
              <c:f>'Internet&gt;10bn$'!$F$13:$F$50</c:f>
              <c:numCache>
                <c:formatCode>#,##0.00</c:formatCode>
                <c:ptCount val="38"/>
                <c:pt idx="0">
                  <c:v>722.58</c:v>
                </c:pt>
                <c:pt idx="1">
                  <c:v>362.34</c:v>
                </c:pt>
                <c:pt idx="2">
                  <c:v>357.15</c:v>
                </c:pt>
                <c:pt idx="3">
                  <c:v>240.85</c:v>
                </c:pt>
                <c:pt idx="4">
                  <c:v>205.3</c:v>
                </c:pt>
                <c:pt idx="5">
                  <c:v>202.15</c:v>
                </c:pt>
                <c:pt idx="6">
                  <c:v>196.07087999999999</c:v>
                </c:pt>
                <c:pt idx="7">
                  <c:v>73.180000000000007</c:v>
                </c:pt>
                <c:pt idx="8">
                  <c:v>70.411000000000001</c:v>
                </c:pt>
                <c:pt idx="9">
                  <c:v>69.92</c:v>
                </c:pt>
                <c:pt idx="10">
                  <c:v>59.68</c:v>
                </c:pt>
                <c:pt idx="11">
                  <c:v>55</c:v>
                </c:pt>
                <c:pt idx="12">
                  <c:v>47.17</c:v>
                </c:pt>
                <c:pt idx="13">
                  <c:v>45.68</c:v>
                </c:pt>
                <c:pt idx="14">
                  <c:v>39.83</c:v>
                </c:pt>
                <c:pt idx="15">
                  <c:v>36.869999999999997</c:v>
                </c:pt>
                <c:pt idx="16">
                  <c:v>26.03</c:v>
                </c:pt>
                <c:pt idx="17">
                  <c:v>25.5</c:v>
                </c:pt>
                <c:pt idx="18">
                  <c:v>23.72</c:v>
                </c:pt>
                <c:pt idx="19">
                  <c:v>22.8734</c:v>
                </c:pt>
                <c:pt idx="20">
                  <c:v>20.69</c:v>
                </c:pt>
                <c:pt idx="21">
                  <c:v>20.010000000000002</c:v>
                </c:pt>
                <c:pt idx="22">
                  <c:v>20</c:v>
                </c:pt>
                <c:pt idx="23">
                  <c:v>18.96156014</c:v>
                </c:pt>
                <c:pt idx="24">
                  <c:v>18.96</c:v>
                </c:pt>
                <c:pt idx="25">
                  <c:v>18.277446599999998</c:v>
                </c:pt>
                <c:pt idx="26">
                  <c:v>15.83</c:v>
                </c:pt>
                <c:pt idx="27">
                  <c:v>15.4</c:v>
                </c:pt>
                <c:pt idx="28">
                  <c:v>15</c:v>
                </c:pt>
                <c:pt idx="29">
                  <c:v>15</c:v>
                </c:pt>
                <c:pt idx="30">
                  <c:v>14.46</c:v>
                </c:pt>
                <c:pt idx="31">
                  <c:v>13.95</c:v>
                </c:pt>
                <c:pt idx="32">
                  <c:v>12.87</c:v>
                </c:pt>
                <c:pt idx="33">
                  <c:v>12.51</c:v>
                </c:pt>
                <c:pt idx="34">
                  <c:v>12.47</c:v>
                </c:pt>
                <c:pt idx="35">
                  <c:v>11.55</c:v>
                </c:pt>
                <c:pt idx="36">
                  <c:v>11</c:v>
                </c:pt>
                <c:pt idx="37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15375736"/>
        <c:axId val="315378088"/>
      </c:barChart>
      <c:catAx>
        <c:axId val="3153757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5378088"/>
        <c:crosses val="autoZero"/>
        <c:auto val="1"/>
        <c:lblAlgn val="ctr"/>
        <c:lblOffset val="100"/>
        <c:noMultiLvlLbl val="0"/>
      </c:catAx>
      <c:valAx>
        <c:axId val="315378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5375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[Industrie numérique mi2015.xlsx]Internet&gt;10bn$!Tableau croisé dynamique6</c:name>
    <c:fmtId val="1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'Internet&gt;10bn$'!$L$31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'Internet&gt;10bn$'!$K$32:$K$38</c:f>
              <c:strCache>
                <c:ptCount val="6"/>
                <c:pt idx="0">
                  <c:v>USA</c:v>
                </c:pt>
                <c:pt idx="1">
                  <c:v>China</c:v>
                </c:pt>
                <c:pt idx="2">
                  <c:v>Japan</c:v>
                </c:pt>
                <c:pt idx="3">
                  <c:v>Korea</c:v>
                </c:pt>
                <c:pt idx="4">
                  <c:v>UK</c:v>
                </c:pt>
                <c:pt idx="5">
                  <c:v>India</c:v>
                </c:pt>
              </c:strCache>
            </c:strRef>
          </c:cat>
          <c:val>
            <c:numRef>
              <c:f>'Internet&gt;10bn$'!$L$32:$L$38</c:f>
              <c:numCache>
                <c:formatCode>#,##0.00</c:formatCode>
                <c:ptCount val="6"/>
                <c:pt idx="0">
                  <c:v>2427.7400000000002</c:v>
                </c:pt>
                <c:pt idx="1">
                  <c:v>565.29088000000002</c:v>
                </c:pt>
                <c:pt idx="2">
                  <c:v>113.9744</c:v>
                </c:pt>
                <c:pt idx="3">
                  <c:v>18.96156014</c:v>
                </c:pt>
                <c:pt idx="4">
                  <c:v>18.277446599999998</c:v>
                </c:pt>
                <c:pt idx="5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5379656"/>
        <c:axId val="315382400"/>
      </c:barChart>
      <c:catAx>
        <c:axId val="315379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5382400"/>
        <c:crosses val="autoZero"/>
        <c:auto val="1"/>
        <c:lblAlgn val="ctr"/>
        <c:lblOffset val="100"/>
        <c:noMultiLvlLbl val="0"/>
      </c:catAx>
      <c:valAx>
        <c:axId val="315382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5379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Progression de la valeur de marché</a:t>
            </a:r>
          </a:p>
          <a:p>
            <a:pPr>
              <a:defRPr/>
            </a:pPr>
            <a:r>
              <a:rPr lang="fr-FR"/>
              <a:t>mi 2015/fin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'Internet&gt;10bn$'!$B$13:$B$50</c:f>
              <c:strCache>
                <c:ptCount val="38"/>
                <c:pt idx="0">
                  <c:v>Apple Inc.</c:v>
                </c:pt>
                <c:pt idx="1">
                  <c:v>Google Inc</c:v>
                </c:pt>
                <c:pt idx="2">
                  <c:v>Microsoft Corporation</c:v>
                </c:pt>
                <c:pt idx="3">
                  <c:v>Facebook Inc</c:v>
                </c:pt>
                <c:pt idx="4">
                  <c:v>Alibaba.com Limited</c:v>
                </c:pt>
                <c:pt idx="5">
                  <c:v>Amazon.com, Inc.</c:v>
                </c:pt>
                <c:pt idx="6">
                  <c:v>Tencent Holdings Ltd</c:v>
                </c:pt>
                <c:pt idx="7">
                  <c:v>eBay Inc</c:v>
                </c:pt>
                <c:pt idx="8">
                  <c:v>Softbank Corp</c:v>
                </c:pt>
                <c:pt idx="9">
                  <c:v>Baidu Inc (ADR)</c:v>
                </c:pt>
                <c:pt idx="10">
                  <c:v>Priceline Group Inc</c:v>
                </c:pt>
                <c:pt idx="11">
                  <c:v>Uber</c:v>
                </c:pt>
                <c:pt idx="12">
                  <c:v>JD.com</c:v>
                </c:pt>
                <c:pt idx="13">
                  <c:v>Salesforce.com, inc.</c:v>
                </c:pt>
                <c:pt idx="14">
                  <c:v>Netflix, Inc.</c:v>
                </c:pt>
                <c:pt idx="15">
                  <c:v>Yahoo! Inc.</c:v>
                </c:pt>
                <c:pt idx="16">
                  <c:v>LinkedIn Corp</c:v>
                </c:pt>
                <c:pt idx="17">
                  <c:v>Airbnb</c:v>
                </c:pt>
                <c:pt idx="18">
                  <c:v>Twitter Inc</c:v>
                </c:pt>
                <c:pt idx="19">
                  <c:v>Yahoo Japan Corporation</c:v>
                </c:pt>
                <c:pt idx="20">
                  <c:v>RAKUTEN INC</c:v>
                </c:pt>
                <c:pt idx="21">
                  <c:v>TD Ameritrade Holding...</c:v>
                </c:pt>
                <c:pt idx="22">
                  <c:v>Palantir</c:v>
                </c:pt>
                <c:pt idx="23">
                  <c:v>Naver Corp</c:v>
                </c:pt>
                <c:pt idx="24">
                  <c:v>NetEase, Inc (ADR)</c:v>
                </c:pt>
                <c:pt idx="25">
                  <c:v>Experian plc</c:v>
                </c:pt>
                <c:pt idx="26">
                  <c:v>Symantec Corporation</c:v>
                </c:pt>
                <c:pt idx="27">
                  <c:v>Snapchat</c:v>
                </c:pt>
                <c:pt idx="28">
                  <c:v>Flipkart</c:v>
                </c:pt>
                <c:pt idx="29">
                  <c:v>Didi Kuadi</c:v>
                </c:pt>
                <c:pt idx="30">
                  <c:v>Equinix Inc</c:v>
                </c:pt>
                <c:pt idx="31">
                  <c:v>Expedia Inc</c:v>
                </c:pt>
                <c:pt idx="32">
                  <c:v>Vipshop Holdings Ltd -...</c:v>
                </c:pt>
                <c:pt idx="33">
                  <c:v>Tripadvisor Inc</c:v>
                </c:pt>
                <c:pt idx="34">
                  <c:v>Akamai Technologies...</c:v>
                </c:pt>
                <c:pt idx="35">
                  <c:v>Equifax Inc.</c:v>
                </c:pt>
                <c:pt idx="36">
                  <c:v>Pinterest</c:v>
                </c:pt>
                <c:pt idx="37">
                  <c:v>Dropbox</c:v>
                </c:pt>
              </c:strCache>
            </c:strRef>
          </c:cat>
          <c:val>
            <c:numRef>
              <c:f>'Internet&gt;10bn$'!$H$13:$H$50</c:f>
              <c:numCache>
                <c:formatCode>0.0%;[Red]\ \-0.0%;\ \-</c:formatCode>
                <c:ptCount val="38"/>
                <c:pt idx="0">
                  <c:v>0.1269182782283218</c:v>
                </c:pt>
                <c:pt idx="1">
                  <c:v>1.3198366981712395E-2</c:v>
                </c:pt>
                <c:pt idx="2">
                  <c:v>-7.339663760896642E-2</c:v>
                </c:pt>
                <c:pt idx="3">
                  <c:v>0.10122993918888024</c:v>
                </c:pt>
                <c:pt idx="4">
                  <c:v>-0.20278036657346987</c:v>
                </c:pt>
                <c:pt idx="5">
                  <c:v>0.41512075603780207</c:v>
                </c:pt>
                <c:pt idx="6">
                  <c:v>0.4347468146747171</c:v>
                </c:pt>
                <c:pt idx="7">
                  <c:v>4.7973650293570147E-2</c:v>
                </c:pt>
                <c:pt idx="8">
                  <c:v>-2.6127247579529667E-2</c:v>
                </c:pt>
                <c:pt idx="9">
                  <c:v>-0.10633946830265839</c:v>
                </c:pt>
                <c:pt idx="10">
                  <c:v>-1.8397725372135687E-3</c:v>
                </c:pt>
                <c:pt idx="11">
                  <c:v>0.33495145631067946</c:v>
                </c:pt>
                <c:pt idx="12">
                  <c:v>0.42121120819523972</c:v>
                </c:pt>
                <c:pt idx="13">
                  <c:v>0.22204387372926693</c:v>
                </c:pt>
                <c:pt idx="14">
                  <c:v>0.89486203615604176</c:v>
                </c:pt>
                <c:pt idx="15">
                  <c:v>-0.22427940248264266</c:v>
                </c:pt>
                <c:pt idx="16">
                  <c:v>-8.7307152875175209E-2</c:v>
                </c:pt>
                <c:pt idx="17">
                  <c:v>1.5499999999999998</c:v>
                </c:pt>
                <c:pt idx="18">
                  <c:v>2.2413793103448265E-2</c:v>
                </c:pt>
                <c:pt idx="19">
                  <c:v>0.10660491035839348</c:v>
                </c:pt>
                <c:pt idx="20">
                  <c:v>9.8778544875199215E-2</c:v>
                </c:pt>
                <c:pt idx="21">
                  <c:v>3.4643226473629829E-2</c:v>
                </c:pt>
                <c:pt idx="22">
                  <c:v>0.33333333333333326</c:v>
                </c:pt>
                <c:pt idx="23">
                  <c:v>-0.1289090943504021</c:v>
                </c:pt>
                <c:pt idx="24">
                  <c:v>0.46749226006191957</c:v>
                </c:pt>
                <c:pt idx="25">
                  <c:v>9.8798694351003746E-2</c:v>
                </c:pt>
                <c:pt idx="26">
                  <c:v>-0.10362400906002267</c:v>
                </c:pt>
                <c:pt idx="27">
                  <c:v>0.54</c:v>
                </c:pt>
                <c:pt idx="28">
                  <c:v>0.36363636363636354</c:v>
                </c:pt>
                <c:pt idx="29">
                  <c:v>0.25</c:v>
                </c:pt>
                <c:pt idx="30">
                  <c:v>0.16144578313253022</c:v>
                </c:pt>
                <c:pt idx="31">
                  <c:v>0.28571428571428559</c:v>
                </c:pt>
                <c:pt idx="32">
                  <c:v>0.10000000000000009</c:v>
                </c:pt>
                <c:pt idx="33">
                  <c:v>0.17354596622889296</c:v>
                </c:pt>
                <c:pt idx="34">
                  <c:v>0.10746003552397876</c:v>
                </c:pt>
                <c:pt idx="35">
                  <c:v>0.17737003058103973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61229216"/>
        <c:axId val="454318024"/>
        <c:axId val="0"/>
      </c:bar3DChart>
      <c:catAx>
        <c:axId val="36122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318024"/>
        <c:crosses val="autoZero"/>
        <c:auto val="1"/>
        <c:lblAlgn val="ctr"/>
        <c:lblOffset val="100"/>
        <c:noMultiLvlLbl val="0"/>
      </c:catAx>
      <c:valAx>
        <c:axId val="45431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;[Red]\ \-0.0%;\ \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1229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/>
              <a:t>Valeur de marché des 12 plus grosses capitalisations internet mi 2015 (bn $)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'Internet 12 premiers'!$B$13:$B$24</c:f>
              <c:strCache>
                <c:ptCount val="1"/>
                <c:pt idx="0">
                  <c:v>Apple Inc. Google Inc Microsoft Corporation Facebook Inc Alibaba.com Limited Amazon.com, Inc. Tencent Holdings Ltd eBay Inc Softbank Corp Baidu Inc (ADR) Priceline Group Inc Uber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'Internet 12 premiers'!$F$11:$H$11</c:f>
              <c:strCache>
                <c:ptCount val="3"/>
                <c:pt idx="0">
                  <c:v>mi 2015</c:v>
                </c:pt>
                <c:pt idx="1">
                  <c:v>fin 2014</c:v>
                </c:pt>
                <c:pt idx="2">
                  <c:v>fin 2012</c:v>
                </c:pt>
              </c:strCache>
            </c:strRef>
          </c:cat>
          <c:val>
            <c:numRef>
              <c:f>'Internet 12 premiers'!$F$13:$H$13</c:f>
              <c:numCache>
                <c:formatCode>#,##0</c:formatCode>
                <c:ptCount val="3"/>
                <c:pt idx="0">
                  <c:v>722.58</c:v>
                </c:pt>
                <c:pt idx="1">
                  <c:v>641.20000000000005</c:v>
                </c:pt>
                <c:pt idx="2" formatCode="General">
                  <c:v>483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'Internet 12 premiers'!$F$11:$H$11</c:f>
              <c:strCache>
                <c:ptCount val="3"/>
                <c:pt idx="0">
                  <c:v>mi 2015</c:v>
                </c:pt>
                <c:pt idx="1">
                  <c:v>fin 2014</c:v>
                </c:pt>
                <c:pt idx="2">
                  <c:v>fin 2012</c:v>
                </c:pt>
              </c:strCache>
            </c:strRef>
          </c:cat>
          <c:val>
            <c:numRef>
              <c:f>'Internet 12 premiers'!$F$14:$H$14</c:f>
              <c:numCache>
                <c:formatCode>#,##0</c:formatCode>
                <c:ptCount val="3"/>
                <c:pt idx="0">
                  <c:v>362.34</c:v>
                </c:pt>
                <c:pt idx="1">
                  <c:v>357.62</c:v>
                </c:pt>
                <c:pt idx="2" formatCode="General">
                  <c:v>233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'Internet 12 premiers'!$F$11:$H$11</c:f>
              <c:strCache>
                <c:ptCount val="3"/>
                <c:pt idx="0">
                  <c:v>mi 2015</c:v>
                </c:pt>
                <c:pt idx="1">
                  <c:v>fin 2014</c:v>
                </c:pt>
                <c:pt idx="2">
                  <c:v>fin 2012</c:v>
                </c:pt>
              </c:strCache>
            </c:strRef>
          </c:cat>
          <c:val>
            <c:numRef>
              <c:f>'Internet 12 premiers'!$F$15:$H$15</c:f>
              <c:numCache>
                <c:formatCode>#,##0</c:formatCode>
                <c:ptCount val="3"/>
                <c:pt idx="0">
                  <c:v>357.15</c:v>
                </c:pt>
                <c:pt idx="1">
                  <c:v>385.44</c:v>
                </c:pt>
                <c:pt idx="2" formatCode="General">
                  <c:v>226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'Internet 12 premiers'!$F$11:$H$11</c:f>
              <c:strCache>
                <c:ptCount val="3"/>
                <c:pt idx="0">
                  <c:v>mi 2015</c:v>
                </c:pt>
                <c:pt idx="1">
                  <c:v>fin 2014</c:v>
                </c:pt>
                <c:pt idx="2">
                  <c:v>fin 2012</c:v>
                </c:pt>
              </c:strCache>
            </c:strRef>
          </c:cat>
          <c:val>
            <c:numRef>
              <c:f>'Internet 12 premiers'!$F$16:$H$16</c:f>
              <c:numCache>
                <c:formatCode>#,##0</c:formatCode>
                <c:ptCount val="3"/>
                <c:pt idx="0">
                  <c:v>240.85</c:v>
                </c:pt>
                <c:pt idx="1">
                  <c:v>218.71</c:v>
                </c:pt>
                <c:pt idx="2" formatCode="General">
                  <c:v>57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'Internet 12 premiers'!$F$11:$H$11</c:f>
              <c:strCache>
                <c:ptCount val="3"/>
                <c:pt idx="0">
                  <c:v>mi 2015</c:v>
                </c:pt>
                <c:pt idx="1">
                  <c:v>fin 2014</c:v>
                </c:pt>
                <c:pt idx="2">
                  <c:v>fin 2012</c:v>
                </c:pt>
              </c:strCache>
            </c:strRef>
          </c:cat>
          <c:val>
            <c:numRef>
              <c:f>'Internet 12 premiers'!$F$17:$H$17</c:f>
              <c:numCache>
                <c:formatCode>#,##0</c:formatCode>
                <c:ptCount val="3"/>
                <c:pt idx="0">
                  <c:v>205.3</c:v>
                </c:pt>
                <c:pt idx="1">
                  <c:v>257.52</c:v>
                </c:pt>
                <c:pt idx="2" formatCode="General">
                  <c:v>42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'Internet 12 premiers'!$F$11:$H$11</c:f>
              <c:strCache>
                <c:ptCount val="3"/>
                <c:pt idx="0">
                  <c:v>mi 2015</c:v>
                </c:pt>
                <c:pt idx="1">
                  <c:v>fin 2014</c:v>
                </c:pt>
                <c:pt idx="2">
                  <c:v>fin 2012</c:v>
                </c:pt>
              </c:strCache>
            </c:strRef>
          </c:cat>
          <c:val>
            <c:numRef>
              <c:f>'Internet 12 premiers'!$F$18:$H$18</c:f>
              <c:numCache>
                <c:formatCode>#,##0</c:formatCode>
                <c:ptCount val="3"/>
                <c:pt idx="0">
                  <c:v>202.15</c:v>
                </c:pt>
                <c:pt idx="1">
                  <c:v>142.85</c:v>
                </c:pt>
                <c:pt idx="2" formatCode="General">
                  <c:v>113</c:v>
                </c:pt>
              </c:numCache>
            </c:numRef>
          </c:val>
          <c:smooth val="0"/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'Internet 12 premiers'!$F$11:$H$11</c:f>
              <c:strCache>
                <c:ptCount val="3"/>
                <c:pt idx="0">
                  <c:v>mi 2015</c:v>
                </c:pt>
                <c:pt idx="1">
                  <c:v>fin 2014</c:v>
                </c:pt>
                <c:pt idx="2">
                  <c:v>fin 2012</c:v>
                </c:pt>
              </c:strCache>
            </c:strRef>
          </c:cat>
          <c:val>
            <c:numRef>
              <c:f>'Internet 12 premiers'!$F$19:$H$19</c:f>
              <c:numCache>
                <c:formatCode>#,##0</c:formatCode>
                <c:ptCount val="3"/>
                <c:pt idx="0">
                  <c:v>196.07087999999999</c:v>
                </c:pt>
                <c:pt idx="1">
                  <c:v>136.65887109458598</c:v>
                </c:pt>
                <c:pt idx="2" formatCode="General">
                  <c:v>73</c:v>
                </c:pt>
              </c:numCache>
            </c:numRef>
          </c:val>
          <c:smooth val="0"/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'Internet 12 premiers'!$F$11:$H$11</c:f>
              <c:strCache>
                <c:ptCount val="3"/>
                <c:pt idx="0">
                  <c:v>mi 2015</c:v>
                </c:pt>
                <c:pt idx="1">
                  <c:v>fin 2014</c:v>
                </c:pt>
                <c:pt idx="2">
                  <c:v>fin 2012</c:v>
                </c:pt>
              </c:strCache>
            </c:strRef>
          </c:cat>
          <c:val>
            <c:numRef>
              <c:f>'Internet 12 premiers'!$F$20:$H$20</c:f>
              <c:numCache>
                <c:formatCode>#,##0</c:formatCode>
                <c:ptCount val="3"/>
                <c:pt idx="0">
                  <c:v>73.180000000000007</c:v>
                </c:pt>
                <c:pt idx="1">
                  <c:v>69.83</c:v>
                </c:pt>
                <c:pt idx="2" formatCode="General">
                  <c:v>65</c:v>
                </c:pt>
              </c:numCache>
            </c:numRef>
          </c:val>
          <c:smooth val="0"/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'Internet 12 premiers'!$F$11:$H$11</c:f>
              <c:strCache>
                <c:ptCount val="3"/>
                <c:pt idx="0">
                  <c:v>mi 2015</c:v>
                </c:pt>
                <c:pt idx="1">
                  <c:v>fin 2014</c:v>
                </c:pt>
                <c:pt idx="2">
                  <c:v>fin 2012</c:v>
                </c:pt>
              </c:strCache>
            </c:strRef>
          </c:cat>
          <c:val>
            <c:numRef>
              <c:f>'Internet 12 premiers'!$F$21:$H$21</c:f>
              <c:numCache>
                <c:formatCode>#,##0</c:formatCode>
                <c:ptCount val="3"/>
                <c:pt idx="0">
                  <c:v>70.411000000000001</c:v>
                </c:pt>
                <c:pt idx="1">
                  <c:v>72.3</c:v>
                </c:pt>
                <c:pt idx="2" formatCode="General">
                  <c:v>42</c:v>
                </c:pt>
              </c:numCache>
            </c:numRef>
          </c:val>
          <c:smooth val="0"/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'Internet 12 premiers'!$F$11:$H$11</c:f>
              <c:strCache>
                <c:ptCount val="3"/>
                <c:pt idx="0">
                  <c:v>mi 2015</c:v>
                </c:pt>
                <c:pt idx="1">
                  <c:v>fin 2014</c:v>
                </c:pt>
                <c:pt idx="2">
                  <c:v>fin 2012</c:v>
                </c:pt>
              </c:strCache>
            </c:strRef>
          </c:cat>
          <c:val>
            <c:numRef>
              <c:f>'Internet 12 premiers'!$F$22:$H$22</c:f>
              <c:numCache>
                <c:formatCode>#,##0</c:formatCode>
                <c:ptCount val="3"/>
                <c:pt idx="0">
                  <c:v>69.92</c:v>
                </c:pt>
                <c:pt idx="1">
                  <c:v>78.239999999999995</c:v>
                </c:pt>
                <c:pt idx="2" formatCode="General">
                  <c:v>35</c:v>
                </c:pt>
              </c:numCache>
            </c:numRef>
          </c:val>
          <c:smooth val="0"/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'Internet 12 premiers'!$F$11:$H$11</c:f>
              <c:strCache>
                <c:ptCount val="3"/>
                <c:pt idx="0">
                  <c:v>mi 2015</c:v>
                </c:pt>
                <c:pt idx="1">
                  <c:v>fin 2014</c:v>
                </c:pt>
                <c:pt idx="2">
                  <c:v>fin 2012</c:v>
                </c:pt>
              </c:strCache>
            </c:strRef>
          </c:cat>
          <c:val>
            <c:numRef>
              <c:f>'Internet 12 premiers'!$F$23:$H$23</c:f>
              <c:numCache>
                <c:formatCode>#,##0</c:formatCode>
                <c:ptCount val="3"/>
                <c:pt idx="0">
                  <c:v>59.68</c:v>
                </c:pt>
                <c:pt idx="1">
                  <c:v>59.79</c:v>
                </c:pt>
                <c:pt idx="2" formatCode="General">
                  <c:v>30</c:v>
                </c:pt>
              </c:numCache>
            </c:numRef>
          </c:val>
          <c:smooth val="0"/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'Internet 12 premiers'!$F$11:$H$11</c:f>
              <c:strCache>
                <c:ptCount val="3"/>
                <c:pt idx="0">
                  <c:v>mi 2015</c:v>
                </c:pt>
                <c:pt idx="1">
                  <c:v>fin 2014</c:v>
                </c:pt>
                <c:pt idx="2">
                  <c:v>fin 2012</c:v>
                </c:pt>
              </c:strCache>
            </c:strRef>
          </c:cat>
          <c:val>
            <c:numRef>
              <c:f>'Internet 12 premiers'!$F$24:$H$24</c:f>
              <c:numCache>
                <c:formatCode>#,##0</c:formatCode>
                <c:ptCount val="3"/>
                <c:pt idx="0">
                  <c:v>55</c:v>
                </c:pt>
                <c:pt idx="1">
                  <c:v>41.2</c:v>
                </c:pt>
                <c:pt idx="2" formatCode="General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017640"/>
        <c:axId val="545012152"/>
      </c:lineChart>
      <c:catAx>
        <c:axId val="54501764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5012152"/>
        <c:crosses val="autoZero"/>
        <c:auto val="1"/>
        <c:lblAlgn val="ctr"/>
        <c:lblOffset val="100"/>
        <c:noMultiLvlLbl val="0"/>
      </c:catAx>
      <c:valAx>
        <c:axId val="5450121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5017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 i="0" baseline="0">
                <a:effectLst/>
              </a:rPr>
              <a:t>Industrie du numérique et de l'information</a:t>
            </a:r>
            <a:endParaRPr lang="fr-FR">
              <a:effectLst/>
            </a:endParaRPr>
          </a:p>
          <a:p>
            <a:pPr>
              <a:defRPr/>
            </a:pPr>
            <a:r>
              <a:rPr lang="fr-FR" sz="1800" b="1" i="0" baseline="0">
                <a:effectLst/>
              </a:rPr>
              <a:t>Valeur de marché &gt; 10 bn$</a:t>
            </a:r>
            <a:endParaRPr lang="fr-FR">
              <a:effectLst/>
            </a:endParaRPr>
          </a:p>
          <a:p>
            <a:pPr>
              <a:defRPr/>
            </a:pPr>
            <a:r>
              <a:rPr lang="fr-FR" sz="1800" b="1" i="0" baseline="0">
                <a:effectLst/>
              </a:rPr>
              <a:t>Distribution des valeurs</a:t>
            </a:r>
            <a:endParaRPr lang="fr-F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val>
            <c:numRef>
              <c:f>'ttes industries &gt; 10bn$'!$G$11:$G$205</c:f>
              <c:numCache>
                <c:formatCode>#,##0.00</c:formatCode>
                <c:ptCount val="195"/>
                <c:pt idx="0">
                  <c:v>722.58</c:v>
                </c:pt>
                <c:pt idx="1">
                  <c:v>362.34</c:v>
                </c:pt>
                <c:pt idx="2">
                  <c:v>357.15</c:v>
                </c:pt>
                <c:pt idx="3">
                  <c:v>262.13</c:v>
                </c:pt>
                <c:pt idx="4">
                  <c:v>240.85</c:v>
                </c:pt>
                <c:pt idx="5">
                  <c:v>205.3</c:v>
                </c:pt>
                <c:pt idx="6">
                  <c:v>202.15</c:v>
                </c:pt>
                <c:pt idx="7">
                  <c:v>196.07087999999999</c:v>
                </c:pt>
                <c:pt idx="8">
                  <c:v>193.67</c:v>
                </c:pt>
                <c:pt idx="9">
                  <c:v>190.1</c:v>
                </c:pt>
                <c:pt idx="10">
                  <c:v>184.46</c:v>
                </c:pt>
                <c:pt idx="11">
                  <c:v>174.74</c:v>
                </c:pt>
                <c:pt idx="12">
                  <c:v>164.31</c:v>
                </c:pt>
                <c:pt idx="13">
                  <c:v>163.5</c:v>
                </c:pt>
                <c:pt idx="14">
                  <c:v>160.18</c:v>
                </c:pt>
                <c:pt idx="15">
                  <c:v>151.09</c:v>
                </c:pt>
                <c:pt idx="16">
                  <c:v>144.29</c:v>
                </c:pt>
                <c:pt idx="17">
                  <c:v>139.66</c:v>
                </c:pt>
                <c:pt idx="18">
                  <c:v>118.02</c:v>
                </c:pt>
                <c:pt idx="19">
                  <c:v>106.59</c:v>
                </c:pt>
                <c:pt idx="20">
                  <c:v>102.06</c:v>
                </c:pt>
                <c:pt idx="21">
                  <c:v>95.9</c:v>
                </c:pt>
                <c:pt idx="22">
                  <c:v>89.43</c:v>
                </c:pt>
                <c:pt idx="23">
                  <c:v>86.4</c:v>
                </c:pt>
                <c:pt idx="24">
                  <c:v>82.29</c:v>
                </c:pt>
                <c:pt idx="25">
                  <c:v>80.502023399999999</c:v>
                </c:pt>
                <c:pt idx="26">
                  <c:v>79.709999999999994</c:v>
                </c:pt>
                <c:pt idx="27">
                  <c:v>78.19</c:v>
                </c:pt>
                <c:pt idx="28">
                  <c:v>73.180000000000007</c:v>
                </c:pt>
                <c:pt idx="29">
                  <c:v>72.08</c:v>
                </c:pt>
                <c:pt idx="30">
                  <c:v>70.739999999999995</c:v>
                </c:pt>
                <c:pt idx="31">
                  <c:v>70.73</c:v>
                </c:pt>
                <c:pt idx="32">
                  <c:v>70.411000000000001</c:v>
                </c:pt>
                <c:pt idx="33">
                  <c:v>69.92</c:v>
                </c:pt>
                <c:pt idx="34">
                  <c:v>66.7</c:v>
                </c:pt>
                <c:pt idx="35">
                  <c:v>64.92</c:v>
                </c:pt>
                <c:pt idx="36">
                  <c:v>64.58</c:v>
                </c:pt>
                <c:pt idx="37">
                  <c:v>61.85</c:v>
                </c:pt>
                <c:pt idx="38">
                  <c:v>59.68</c:v>
                </c:pt>
                <c:pt idx="39">
                  <c:v>59.07</c:v>
                </c:pt>
                <c:pt idx="40">
                  <c:v>58.51</c:v>
                </c:pt>
                <c:pt idx="41">
                  <c:v>56.966511999999994</c:v>
                </c:pt>
                <c:pt idx="42">
                  <c:v>55</c:v>
                </c:pt>
                <c:pt idx="43">
                  <c:v>55</c:v>
                </c:pt>
                <c:pt idx="44">
                  <c:v>54.21</c:v>
                </c:pt>
                <c:pt idx="45">
                  <c:v>53.59</c:v>
                </c:pt>
                <c:pt idx="46">
                  <c:v>51.25</c:v>
                </c:pt>
                <c:pt idx="47">
                  <c:v>50.37</c:v>
                </c:pt>
                <c:pt idx="48">
                  <c:v>49.97</c:v>
                </c:pt>
                <c:pt idx="49">
                  <c:v>48.03</c:v>
                </c:pt>
                <c:pt idx="50">
                  <c:v>47.5</c:v>
                </c:pt>
                <c:pt idx="51">
                  <c:v>47.499668999999997</c:v>
                </c:pt>
                <c:pt idx="52">
                  <c:v>47.17</c:v>
                </c:pt>
                <c:pt idx="53">
                  <c:v>46.79</c:v>
                </c:pt>
                <c:pt idx="54">
                  <c:v>46</c:v>
                </c:pt>
                <c:pt idx="55">
                  <c:v>45.68</c:v>
                </c:pt>
                <c:pt idx="56">
                  <c:v>45.13</c:v>
                </c:pt>
                <c:pt idx="57">
                  <c:v>45</c:v>
                </c:pt>
                <c:pt idx="58">
                  <c:v>43.36</c:v>
                </c:pt>
                <c:pt idx="59">
                  <c:v>41.724491200000003</c:v>
                </c:pt>
                <c:pt idx="60">
                  <c:v>40.31</c:v>
                </c:pt>
                <c:pt idx="61">
                  <c:v>39.83</c:v>
                </c:pt>
                <c:pt idx="62">
                  <c:v>39.47</c:v>
                </c:pt>
                <c:pt idx="63">
                  <c:v>37.69</c:v>
                </c:pt>
                <c:pt idx="64">
                  <c:v>37.67</c:v>
                </c:pt>
                <c:pt idx="65">
                  <c:v>37.299999999999997</c:v>
                </c:pt>
                <c:pt idx="66">
                  <c:v>37.061430999999999</c:v>
                </c:pt>
                <c:pt idx="67">
                  <c:v>36.869999999999997</c:v>
                </c:pt>
                <c:pt idx="68">
                  <c:v>36.340000000000003</c:v>
                </c:pt>
                <c:pt idx="69">
                  <c:v>36.03</c:v>
                </c:pt>
                <c:pt idx="70">
                  <c:v>35.32</c:v>
                </c:pt>
                <c:pt idx="71">
                  <c:v>35.263422600000006</c:v>
                </c:pt>
                <c:pt idx="72">
                  <c:v>34.963166400000006</c:v>
                </c:pt>
                <c:pt idx="73">
                  <c:v>34.58</c:v>
                </c:pt>
                <c:pt idx="74">
                  <c:v>34.53</c:v>
                </c:pt>
                <c:pt idx="75">
                  <c:v>34.35</c:v>
                </c:pt>
                <c:pt idx="76">
                  <c:v>33.659999999999997</c:v>
                </c:pt>
                <c:pt idx="77">
                  <c:v>33.049999999999997</c:v>
                </c:pt>
                <c:pt idx="78">
                  <c:v>32.840000000000003</c:v>
                </c:pt>
                <c:pt idx="79">
                  <c:v>31.83</c:v>
                </c:pt>
                <c:pt idx="80">
                  <c:v>31.34</c:v>
                </c:pt>
                <c:pt idx="81">
                  <c:v>30.79</c:v>
                </c:pt>
                <c:pt idx="82">
                  <c:v>30.07</c:v>
                </c:pt>
                <c:pt idx="83">
                  <c:v>29.332195800000001</c:v>
                </c:pt>
                <c:pt idx="84">
                  <c:v>29.2</c:v>
                </c:pt>
                <c:pt idx="85">
                  <c:v>28.05</c:v>
                </c:pt>
                <c:pt idx="86">
                  <c:v>27.78</c:v>
                </c:pt>
                <c:pt idx="87">
                  <c:v>27.49</c:v>
                </c:pt>
                <c:pt idx="88">
                  <c:v>27.39</c:v>
                </c:pt>
                <c:pt idx="89">
                  <c:v>26.8</c:v>
                </c:pt>
                <c:pt idx="90">
                  <c:v>26.152200000000001</c:v>
                </c:pt>
                <c:pt idx="91">
                  <c:v>26.03</c:v>
                </c:pt>
                <c:pt idx="92">
                  <c:v>25.69</c:v>
                </c:pt>
                <c:pt idx="93">
                  <c:v>25.677465400000003</c:v>
                </c:pt>
                <c:pt idx="94">
                  <c:v>25.5</c:v>
                </c:pt>
                <c:pt idx="95">
                  <c:v>25.46</c:v>
                </c:pt>
                <c:pt idx="96">
                  <c:v>25.29</c:v>
                </c:pt>
                <c:pt idx="97">
                  <c:v>24.83</c:v>
                </c:pt>
                <c:pt idx="98">
                  <c:v>24.73</c:v>
                </c:pt>
                <c:pt idx="99">
                  <c:v>24.72</c:v>
                </c:pt>
                <c:pt idx="100">
                  <c:v>24.120581400000003</c:v>
                </c:pt>
                <c:pt idx="101">
                  <c:v>23.78</c:v>
                </c:pt>
                <c:pt idx="102">
                  <c:v>23.76</c:v>
                </c:pt>
                <c:pt idx="103">
                  <c:v>23.72</c:v>
                </c:pt>
                <c:pt idx="104">
                  <c:v>22.98</c:v>
                </c:pt>
                <c:pt idx="105">
                  <c:v>22.8734</c:v>
                </c:pt>
                <c:pt idx="106">
                  <c:v>22.54</c:v>
                </c:pt>
                <c:pt idx="107">
                  <c:v>22.16</c:v>
                </c:pt>
                <c:pt idx="108">
                  <c:v>21.15</c:v>
                </c:pt>
                <c:pt idx="109">
                  <c:v>21.05</c:v>
                </c:pt>
                <c:pt idx="110">
                  <c:v>20.86</c:v>
                </c:pt>
                <c:pt idx="111">
                  <c:v>20.75</c:v>
                </c:pt>
                <c:pt idx="112">
                  <c:v>20.69</c:v>
                </c:pt>
                <c:pt idx="113">
                  <c:v>20.12</c:v>
                </c:pt>
                <c:pt idx="114">
                  <c:v>20.010000000000002</c:v>
                </c:pt>
                <c:pt idx="115">
                  <c:v>20</c:v>
                </c:pt>
                <c:pt idx="116">
                  <c:v>19.98</c:v>
                </c:pt>
                <c:pt idx="117">
                  <c:v>19.89</c:v>
                </c:pt>
                <c:pt idx="118">
                  <c:v>19.61</c:v>
                </c:pt>
                <c:pt idx="119">
                  <c:v>19.291799999999999</c:v>
                </c:pt>
                <c:pt idx="120">
                  <c:v>19.18</c:v>
                </c:pt>
                <c:pt idx="121">
                  <c:v>18.96156014</c:v>
                </c:pt>
                <c:pt idx="122">
                  <c:v>18.96</c:v>
                </c:pt>
                <c:pt idx="123">
                  <c:v>18.9272612</c:v>
                </c:pt>
                <c:pt idx="124">
                  <c:v>18.73</c:v>
                </c:pt>
                <c:pt idx="125">
                  <c:v>18.670000000000002</c:v>
                </c:pt>
                <c:pt idx="126">
                  <c:v>18.64</c:v>
                </c:pt>
                <c:pt idx="127">
                  <c:v>18.37</c:v>
                </c:pt>
                <c:pt idx="128">
                  <c:v>18.309999999999999</c:v>
                </c:pt>
                <c:pt idx="129">
                  <c:v>18.277446599999998</c:v>
                </c:pt>
                <c:pt idx="130">
                  <c:v>18.27</c:v>
                </c:pt>
                <c:pt idx="131">
                  <c:v>18.11</c:v>
                </c:pt>
                <c:pt idx="132">
                  <c:v>18.11</c:v>
                </c:pt>
                <c:pt idx="133">
                  <c:v>18.04</c:v>
                </c:pt>
                <c:pt idx="134">
                  <c:v>17.579999999999998</c:v>
                </c:pt>
                <c:pt idx="135">
                  <c:v>17.52</c:v>
                </c:pt>
                <c:pt idx="136">
                  <c:v>17.1368446</c:v>
                </c:pt>
                <c:pt idx="137">
                  <c:v>17</c:v>
                </c:pt>
                <c:pt idx="138">
                  <c:v>16.98</c:v>
                </c:pt>
                <c:pt idx="139">
                  <c:v>16.86</c:v>
                </c:pt>
                <c:pt idx="140">
                  <c:v>16.559999999999999</c:v>
                </c:pt>
                <c:pt idx="141">
                  <c:v>16.313920200000002</c:v>
                </c:pt>
                <c:pt idx="142">
                  <c:v>15.83</c:v>
                </c:pt>
                <c:pt idx="143">
                  <c:v>15.724528400000001</c:v>
                </c:pt>
                <c:pt idx="144">
                  <c:v>15.56</c:v>
                </c:pt>
                <c:pt idx="145">
                  <c:v>15.42</c:v>
                </c:pt>
                <c:pt idx="146">
                  <c:v>15.4</c:v>
                </c:pt>
                <c:pt idx="147">
                  <c:v>15.39</c:v>
                </c:pt>
                <c:pt idx="148">
                  <c:v>15.08</c:v>
                </c:pt>
                <c:pt idx="149">
                  <c:v>15</c:v>
                </c:pt>
                <c:pt idx="150">
                  <c:v>15</c:v>
                </c:pt>
                <c:pt idx="151">
                  <c:v>14.88</c:v>
                </c:pt>
                <c:pt idx="152">
                  <c:v>14.61</c:v>
                </c:pt>
                <c:pt idx="153">
                  <c:v>14.59</c:v>
                </c:pt>
                <c:pt idx="154">
                  <c:v>14.46</c:v>
                </c:pt>
                <c:pt idx="155">
                  <c:v>14.39</c:v>
                </c:pt>
                <c:pt idx="156">
                  <c:v>14.28</c:v>
                </c:pt>
                <c:pt idx="157">
                  <c:v>14.12</c:v>
                </c:pt>
                <c:pt idx="158">
                  <c:v>13.95</c:v>
                </c:pt>
                <c:pt idx="159">
                  <c:v>13.93</c:v>
                </c:pt>
                <c:pt idx="160">
                  <c:v>13.71</c:v>
                </c:pt>
                <c:pt idx="161">
                  <c:v>13.46</c:v>
                </c:pt>
                <c:pt idx="162">
                  <c:v>13.066705000000001</c:v>
                </c:pt>
                <c:pt idx="163">
                  <c:v>12.97</c:v>
                </c:pt>
                <c:pt idx="164">
                  <c:v>12.87</c:v>
                </c:pt>
                <c:pt idx="165">
                  <c:v>12.84</c:v>
                </c:pt>
                <c:pt idx="166">
                  <c:v>12.51</c:v>
                </c:pt>
                <c:pt idx="167">
                  <c:v>12.47</c:v>
                </c:pt>
                <c:pt idx="168">
                  <c:v>12.33</c:v>
                </c:pt>
                <c:pt idx="169">
                  <c:v>12.22</c:v>
                </c:pt>
                <c:pt idx="170">
                  <c:v>12.110333400000002</c:v>
                </c:pt>
                <c:pt idx="171">
                  <c:v>12.11</c:v>
                </c:pt>
                <c:pt idx="172">
                  <c:v>12.010248000000001</c:v>
                </c:pt>
                <c:pt idx="173">
                  <c:v>12</c:v>
                </c:pt>
                <c:pt idx="174">
                  <c:v>12</c:v>
                </c:pt>
                <c:pt idx="175">
                  <c:v>11.73</c:v>
                </c:pt>
                <c:pt idx="176">
                  <c:v>11.721599999999999</c:v>
                </c:pt>
                <c:pt idx="177">
                  <c:v>11.69</c:v>
                </c:pt>
                <c:pt idx="178">
                  <c:v>11.55</c:v>
                </c:pt>
                <c:pt idx="179">
                  <c:v>11.53</c:v>
                </c:pt>
                <c:pt idx="180">
                  <c:v>11.51</c:v>
                </c:pt>
                <c:pt idx="181">
                  <c:v>11.481497279999999</c:v>
                </c:pt>
                <c:pt idx="182">
                  <c:v>11.43</c:v>
                </c:pt>
                <c:pt idx="183">
                  <c:v>11.42</c:v>
                </c:pt>
                <c:pt idx="184">
                  <c:v>11.25</c:v>
                </c:pt>
                <c:pt idx="185">
                  <c:v>11</c:v>
                </c:pt>
                <c:pt idx="186">
                  <c:v>10.82</c:v>
                </c:pt>
                <c:pt idx="187">
                  <c:v>10.5</c:v>
                </c:pt>
                <c:pt idx="188">
                  <c:v>10.5</c:v>
                </c:pt>
                <c:pt idx="189">
                  <c:v>10.47</c:v>
                </c:pt>
                <c:pt idx="190">
                  <c:v>10.37</c:v>
                </c:pt>
                <c:pt idx="191">
                  <c:v>10.25</c:v>
                </c:pt>
                <c:pt idx="192">
                  <c:v>10.06</c:v>
                </c:pt>
                <c:pt idx="193">
                  <c:v>10</c:v>
                </c:pt>
                <c:pt idx="19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4314496"/>
        <c:axId val="454313712"/>
      </c:barChart>
      <c:catAx>
        <c:axId val="4543144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313712"/>
        <c:crosses val="autoZero"/>
        <c:auto val="1"/>
        <c:lblAlgn val="ctr"/>
        <c:lblOffset val="100"/>
        <c:noMultiLvlLbl val="0"/>
      </c:catAx>
      <c:valAx>
        <c:axId val="45431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31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[Industrie numérique mi2015.xlsx]ttes industries &gt; 10bn$!Tableau croisé dynamique7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cap="none" baseline="0"/>
              <a:t>Industrie du numérique et de l'information</a:t>
            </a:r>
          </a:p>
          <a:p>
            <a:pPr>
              <a:defRPr cap="none" baseline="0"/>
            </a:pPr>
            <a:r>
              <a:rPr lang="fr-FR" cap="none" baseline="0"/>
              <a:t>Valeur de marché &gt; 10 bn$</a:t>
            </a:r>
          </a:p>
          <a:p>
            <a:pPr>
              <a:defRPr cap="none" baseline="0"/>
            </a:pPr>
            <a:r>
              <a:rPr lang="fr-FR" cap="none" baseline="0"/>
              <a:t>Valeurs de marché par secteur et zone géographique(bn$)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8.1385138478329136E-2"/>
          <c:y val="0.16792735042735044"/>
          <c:w val="0.89647558896349877"/>
          <c:h val="0.741006014215418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'ttes industries &gt; 10bn$'!$K$43:$K$44</c:f>
              <c:strCache>
                <c:ptCount val="1"/>
                <c:pt idx="0">
                  <c:v>Africa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'ttes industries &gt; 10bn$'!$J$45:$J$51</c:f>
              <c:strCache>
                <c:ptCount val="6"/>
                <c:pt idx="0">
                  <c:v>Internet</c:v>
                </c:pt>
                <c:pt idx="1">
                  <c:v>Telecom</c:v>
                </c:pt>
                <c:pt idx="2">
                  <c:v>Equipment</c:v>
                </c:pt>
                <c:pt idx="3">
                  <c:v>Media</c:v>
                </c:pt>
                <c:pt idx="4">
                  <c:v>Data Processing</c:v>
                </c:pt>
                <c:pt idx="5">
                  <c:v>Finance</c:v>
                </c:pt>
              </c:strCache>
            </c:strRef>
          </c:cat>
          <c:val>
            <c:numRef>
              <c:f>'ttes industries &gt; 10bn$'!$K$45:$K$51</c:f>
              <c:numCache>
                <c:formatCode>#,##0</c:formatCode>
                <c:ptCount val="6"/>
                <c:pt idx="1">
                  <c:v>63.78</c:v>
                </c:pt>
                <c:pt idx="3">
                  <c:v>64.92</c:v>
                </c:pt>
              </c:numCache>
            </c:numRef>
          </c:val>
        </c:ser>
        <c:ser>
          <c:idx val="1"/>
          <c:order val="1"/>
          <c:tx>
            <c:strRef>
              <c:f>'ttes industries &gt; 10bn$'!$L$43:$L$44</c:f>
              <c:strCache>
                <c:ptCount val="1"/>
                <c:pt idx="0">
                  <c:v>Australasia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'ttes industries &gt; 10bn$'!$J$45:$J$51</c:f>
              <c:strCache>
                <c:ptCount val="6"/>
                <c:pt idx="0">
                  <c:v>Internet</c:v>
                </c:pt>
                <c:pt idx="1">
                  <c:v>Telecom</c:v>
                </c:pt>
                <c:pt idx="2">
                  <c:v>Equipment</c:v>
                </c:pt>
                <c:pt idx="3">
                  <c:v>Media</c:v>
                </c:pt>
                <c:pt idx="4">
                  <c:v>Data Processing</c:v>
                </c:pt>
                <c:pt idx="5">
                  <c:v>Finance</c:v>
                </c:pt>
              </c:strCache>
            </c:strRef>
          </c:cat>
          <c:val>
            <c:numRef>
              <c:f>'ttes industries &gt; 10bn$'!$L$45:$L$51</c:f>
              <c:numCache>
                <c:formatCode>#,##0</c:formatCode>
                <c:ptCount val="6"/>
                <c:pt idx="1">
                  <c:v>56.966511999999994</c:v>
                </c:pt>
              </c:numCache>
            </c:numRef>
          </c:val>
        </c:ser>
        <c:ser>
          <c:idx val="2"/>
          <c:order val="2"/>
          <c:tx>
            <c:strRef>
              <c:f>'ttes industries &gt; 10bn$'!$M$43:$M$44</c:f>
              <c:strCache>
                <c:ptCount val="1"/>
                <c:pt idx="0">
                  <c:v>Europe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'ttes industries &gt; 10bn$'!$J$45:$J$51</c:f>
              <c:strCache>
                <c:ptCount val="6"/>
                <c:pt idx="0">
                  <c:v>Internet</c:v>
                </c:pt>
                <c:pt idx="1">
                  <c:v>Telecom</c:v>
                </c:pt>
                <c:pt idx="2">
                  <c:v>Equipment</c:v>
                </c:pt>
                <c:pt idx="3">
                  <c:v>Media</c:v>
                </c:pt>
                <c:pt idx="4">
                  <c:v>Data Processing</c:v>
                </c:pt>
                <c:pt idx="5">
                  <c:v>Finance</c:v>
                </c:pt>
              </c:strCache>
            </c:strRef>
          </c:cat>
          <c:val>
            <c:numRef>
              <c:f>'ttes industries &gt; 10bn$'!$M$45:$M$51</c:f>
              <c:numCache>
                <c:formatCode>#,##0</c:formatCode>
                <c:ptCount val="6"/>
                <c:pt idx="0">
                  <c:v>28.277446599999998</c:v>
                </c:pt>
                <c:pt idx="1">
                  <c:v>650.68797480000012</c:v>
                </c:pt>
                <c:pt idx="2">
                  <c:v>254.51</c:v>
                </c:pt>
                <c:pt idx="3">
                  <c:v>97.143422600000008</c:v>
                </c:pt>
                <c:pt idx="4">
                  <c:v>139.69178960000002</c:v>
                </c:pt>
              </c:numCache>
            </c:numRef>
          </c:val>
        </c:ser>
        <c:ser>
          <c:idx val="3"/>
          <c:order val="3"/>
          <c:tx>
            <c:strRef>
              <c:f>'ttes industries &gt; 10bn$'!$N$43:$N$44</c:f>
              <c:strCache>
                <c:ptCount val="1"/>
                <c:pt idx="0">
                  <c:v>LA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'ttes industries &gt; 10bn$'!$J$45:$J$51</c:f>
              <c:strCache>
                <c:ptCount val="6"/>
                <c:pt idx="0">
                  <c:v>Internet</c:v>
                </c:pt>
                <c:pt idx="1">
                  <c:v>Telecom</c:v>
                </c:pt>
                <c:pt idx="2">
                  <c:v>Equipment</c:v>
                </c:pt>
                <c:pt idx="3">
                  <c:v>Media</c:v>
                </c:pt>
                <c:pt idx="4">
                  <c:v>Data Processing</c:v>
                </c:pt>
                <c:pt idx="5">
                  <c:v>Finance</c:v>
                </c:pt>
              </c:strCache>
            </c:strRef>
          </c:cat>
          <c:val>
            <c:numRef>
              <c:f>'ttes industries &gt; 10bn$'!$N$45:$N$51</c:f>
              <c:numCache>
                <c:formatCode>#,##0</c:formatCode>
                <c:ptCount val="6"/>
                <c:pt idx="1">
                  <c:v>22.54</c:v>
                </c:pt>
              </c:numCache>
            </c:numRef>
          </c:val>
        </c:ser>
        <c:ser>
          <c:idx val="4"/>
          <c:order val="4"/>
          <c:tx>
            <c:strRef>
              <c:f>'ttes industries &gt; 10bn$'!$O$43:$O$44</c:f>
              <c:strCache>
                <c:ptCount val="1"/>
                <c:pt idx="0">
                  <c:v>ME Asia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'ttes industries &gt; 10bn$'!$J$45:$J$51</c:f>
              <c:strCache>
                <c:ptCount val="6"/>
                <c:pt idx="0">
                  <c:v>Internet</c:v>
                </c:pt>
                <c:pt idx="1">
                  <c:v>Telecom</c:v>
                </c:pt>
                <c:pt idx="2">
                  <c:v>Equipment</c:v>
                </c:pt>
                <c:pt idx="3">
                  <c:v>Media</c:v>
                </c:pt>
                <c:pt idx="4">
                  <c:v>Data Processing</c:v>
                </c:pt>
                <c:pt idx="5">
                  <c:v>Finance</c:v>
                </c:pt>
              </c:strCache>
            </c:strRef>
          </c:cat>
          <c:val>
            <c:numRef>
              <c:f>'ttes industries &gt; 10bn$'!$O$45:$O$51</c:f>
              <c:numCache>
                <c:formatCode>#,##0</c:formatCode>
                <c:ptCount val="6"/>
                <c:pt idx="0">
                  <c:v>15</c:v>
                </c:pt>
                <c:pt idx="1">
                  <c:v>216.13363100000001</c:v>
                </c:pt>
                <c:pt idx="2">
                  <c:v>11.53</c:v>
                </c:pt>
                <c:pt idx="4">
                  <c:v>56.370000000000005</c:v>
                </c:pt>
              </c:numCache>
            </c:numRef>
          </c:val>
        </c:ser>
        <c:ser>
          <c:idx val="5"/>
          <c:order val="5"/>
          <c:tx>
            <c:strRef>
              <c:f>'ttes industries &gt; 10bn$'!$P$43:$P$44</c:f>
              <c:strCache>
                <c:ptCount val="1"/>
                <c:pt idx="0">
                  <c:v>NA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'ttes industries &gt; 10bn$'!$J$45:$J$51</c:f>
              <c:strCache>
                <c:ptCount val="6"/>
                <c:pt idx="0">
                  <c:v>Internet</c:v>
                </c:pt>
                <c:pt idx="1">
                  <c:v>Telecom</c:v>
                </c:pt>
                <c:pt idx="2">
                  <c:v>Equipment</c:v>
                </c:pt>
                <c:pt idx="3">
                  <c:v>Media</c:v>
                </c:pt>
                <c:pt idx="4">
                  <c:v>Data Processing</c:v>
                </c:pt>
                <c:pt idx="5">
                  <c:v>Finance</c:v>
                </c:pt>
              </c:strCache>
            </c:strRef>
          </c:cat>
          <c:val>
            <c:numRef>
              <c:f>'ttes industries &gt; 10bn$'!$P$45:$P$51</c:f>
              <c:numCache>
                <c:formatCode>#,##0</c:formatCode>
                <c:ptCount val="6"/>
                <c:pt idx="0">
                  <c:v>2427.7400000000002</c:v>
                </c:pt>
                <c:pt idx="1">
                  <c:v>595.78999999999985</c:v>
                </c:pt>
                <c:pt idx="2">
                  <c:v>1021.8700000000002</c:v>
                </c:pt>
                <c:pt idx="3">
                  <c:v>810.45000000000016</c:v>
                </c:pt>
                <c:pt idx="4">
                  <c:v>711.11</c:v>
                </c:pt>
                <c:pt idx="5">
                  <c:v>347.39</c:v>
                </c:pt>
              </c:numCache>
            </c:numRef>
          </c:val>
        </c:ser>
        <c:ser>
          <c:idx val="6"/>
          <c:order val="6"/>
          <c:tx>
            <c:strRef>
              <c:f>'ttes industries &gt; 10bn$'!$Q$43:$Q$44</c:f>
              <c:strCache>
                <c:ptCount val="1"/>
                <c:pt idx="0">
                  <c:v>SE Asia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'ttes industries &gt; 10bn$'!$J$45:$J$51</c:f>
              <c:strCache>
                <c:ptCount val="6"/>
                <c:pt idx="0">
                  <c:v>Internet</c:v>
                </c:pt>
                <c:pt idx="1">
                  <c:v>Telecom</c:v>
                </c:pt>
                <c:pt idx="2">
                  <c:v>Equipment</c:v>
                </c:pt>
                <c:pt idx="3">
                  <c:v>Media</c:v>
                </c:pt>
                <c:pt idx="4">
                  <c:v>Data Processing</c:v>
                </c:pt>
                <c:pt idx="5">
                  <c:v>Finance</c:v>
                </c:pt>
              </c:strCache>
            </c:strRef>
          </c:cat>
          <c:val>
            <c:numRef>
              <c:f>'ttes industries &gt; 10bn$'!$Q$45:$Q$51</c:f>
              <c:numCache>
                <c:formatCode>#,##0</c:formatCode>
                <c:ptCount val="6"/>
                <c:pt idx="0">
                  <c:v>698.22684013999992</c:v>
                </c:pt>
                <c:pt idx="1">
                  <c:v>711.61</c:v>
                </c:pt>
                <c:pt idx="2">
                  <c:v>686.23456627999985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4314104"/>
        <c:axId val="454317632"/>
      </c:barChart>
      <c:catAx>
        <c:axId val="454314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317632"/>
        <c:crosses val="autoZero"/>
        <c:auto val="1"/>
        <c:lblAlgn val="ctr"/>
        <c:lblOffset val="100"/>
        <c:noMultiLvlLbl val="0"/>
      </c:catAx>
      <c:valAx>
        <c:axId val="454317632"/>
        <c:scaling>
          <c:orientation val="minMax"/>
          <c:max val="3500"/>
          <c:min val="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31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179902194119347"/>
          <c:y val="0.2227337668254836"/>
          <c:w val="0.14146059706038902"/>
          <c:h val="0.523534894676626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eries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[Industrie numérique mi2015.xlsx]ttes industries &gt; 10bn$!Tableau croisé dynamique8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cap="none" baseline="0"/>
              <a:t>Industrie du numérique et de l'information</a:t>
            </a:r>
          </a:p>
          <a:p>
            <a:pPr>
              <a:defRPr cap="none" baseline="0"/>
            </a:pPr>
            <a:r>
              <a:rPr lang="fr-FR" cap="none" baseline="0"/>
              <a:t>Valeur de marché &gt; 10 bn$</a:t>
            </a:r>
          </a:p>
          <a:p>
            <a:pPr>
              <a:defRPr cap="none" baseline="0"/>
            </a:pPr>
            <a:r>
              <a:rPr lang="fr-FR" cap="none" baseline="0"/>
              <a:t>Valeurs de marché par secteur et zone géographique (bn$)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2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3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4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5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6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10750740614069153"/>
          <c:y val="0.15903305377405033"/>
          <c:w val="0.84230964058085112"/>
          <c:h val="0.7758460779477059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'ttes industries &gt; 10bn$'!$K$89:$K$90</c:f>
              <c:strCache>
                <c:ptCount val="1"/>
                <c:pt idx="0">
                  <c:v>Data Processing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'ttes industries &gt; 10bn$'!$J$91:$J$98</c:f>
              <c:strCache>
                <c:ptCount val="7"/>
                <c:pt idx="0">
                  <c:v>NA</c:v>
                </c:pt>
                <c:pt idx="1">
                  <c:v>SE Asia</c:v>
                </c:pt>
                <c:pt idx="2">
                  <c:v>Europe</c:v>
                </c:pt>
                <c:pt idx="3">
                  <c:v>ME Asia</c:v>
                </c:pt>
                <c:pt idx="4">
                  <c:v>Africa</c:v>
                </c:pt>
                <c:pt idx="5">
                  <c:v>Australasia</c:v>
                </c:pt>
                <c:pt idx="6">
                  <c:v>LA</c:v>
                </c:pt>
              </c:strCache>
            </c:strRef>
          </c:cat>
          <c:val>
            <c:numRef>
              <c:f>'ttes industries &gt; 10bn$'!$K$91:$K$98</c:f>
              <c:numCache>
                <c:formatCode>0</c:formatCode>
                <c:ptCount val="7"/>
                <c:pt idx="0">
                  <c:v>711.11</c:v>
                </c:pt>
                <c:pt idx="2">
                  <c:v>139.69178960000002</c:v>
                </c:pt>
                <c:pt idx="3">
                  <c:v>56.370000000000005</c:v>
                </c:pt>
              </c:numCache>
            </c:numRef>
          </c:val>
        </c:ser>
        <c:ser>
          <c:idx val="1"/>
          <c:order val="1"/>
          <c:tx>
            <c:strRef>
              <c:f>'ttes industries &gt; 10bn$'!$L$89:$L$90</c:f>
              <c:strCache>
                <c:ptCount val="1"/>
                <c:pt idx="0">
                  <c:v>Equipment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'ttes industries &gt; 10bn$'!$J$91:$J$98</c:f>
              <c:strCache>
                <c:ptCount val="7"/>
                <c:pt idx="0">
                  <c:v>NA</c:v>
                </c:pt>
                <c:pt idx="1">
                  <c:v>SE Asia</c:v>
                </c:pt>
                <c:pt idx="2">
                  <c:v>Europe</c:v>
                </c:pt>
                <c:pt idx="3">
                  <c:v>ME Asia</c:v>
                </c:pt>
                <c:pt idx="4">
                  <c:v>Africa</c:v>
                </c:pt>
                <c:pt idx="5">
                  <c:v>Australasia</c:v>
                </c:pt>
                <c:pt idx="6">
                  <c:v>LA</c:v>
                </c:pt>
              </c:strCache>
            </c:strRef>
          </c:cat>
          <c:val>
            <c:numRef>
              <c:f>'ttes industries &gt; 10bn$'!$L$91:$L$98</c:f>
              <c:numCache>
                <c:formatCode>0</c:formatCode>
                <c:ptCount val="7"/>
                <c:pt idx="0">
                  <c:v>1021.8700000000002</c:v>
                </c:pt>
                <c:pt idx="1">
                  <c:v>686.23456627999985</c:v>
                </c:pt>
                <c:pt idx="2">
                  <c:v>254.51</c:v>
                </c:pt>
                <c:pt idx="3">
                  <c:v>11.53</c:v>
                </c:pt>
              </c:numCache>
            </c:numRef>
          </c:val>
        </c:ser>
        <c:ser>
          <c:idx val="2"/>
          <c:order val="2"/>
          <c:tx>
            <c:strRef>
              <c:f>'ttes industries &gt; 10bn$'!$M$89:$M$90</c:f>
              <c:strCache>
                <c:ptCount val="1"/>
                <c:pt idx="0">
                  <c:v>Finance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'ttes industries &gt; 10bn$'!$J$91:$J$98</c:f>
              <c:strCache>
                <c:ptCount val="7"/>
                <c:pt idx="0">
                  <c:v>NA</c:v>
                </c:pt>
                <c:pt idx="1">
                  <c:v>SE Asia</c:v>
                </c:pt>
                <c:pt idx="2">
                  <c:v>Europe</c:v>
                </c:pt>
                <c:pt idx="3">
                  <c:v>ME Asia</c:v>
                </c:pt>
                <c:pt idx="4">
                  <c:v>Africa</c:v>
                </c:pt>
                <c:pt idx="5">
                  <c:v>Australasia</c:v>
                </c:pt>
                <c:pt idx="6">
                  <c:v>LA</c:v>
                </c:pt>
              </c:strCache>
            </c:strRef>
          </c:cat>
          <c:val>
            <c:numRef>
              <c:f>'ttes industries &gt; 10bn$'!$M$91:$M$98</c:f>
              <c:numCache>
                <c:formatCode>0</c:formatCode>
                <c:ptCount val="7"/>
                <c:pt idx="0">
                  <c:v>347.39</c:v>
                </c:pt>
              </c:numCache>
            </c:numRef>
          </c:val>
        </c:ser>
        <c:ser>
          <c:idx val="3"/>
          <c:order val="3"/>
          <c:tx>
            <c:strRef>
              <c:f>'ttes industries &gt; 10bn$'!$N$89:$N$90</c:f>
              <c:strCache>
                <c:ptCount val="1"/>
                <c:pt idx="0">
                  <c:v>Internet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'ttes industries &gt; 10bn$'!$J$91:$J$98</c:f>
              <c:strCache>
                <c:ptCount val="7"/>
                <c:pt idx="0">
                  <c:v>NA</c:v>
                </c:pt>
                <c:pt idx="1">
                  <c:v>SE Asia</c:v>
                </c:pt>
                <c:pt idx="2">
                  <c:v>Europe</c:v>
                </c:pt>
                <c:pt idx="3">
                  <c:v>ME Asia</c:v>
                </c:pt>
                <c:pt idx="4">
                  <c:v>Africa</c:v>
                </c:pt>
                <c:pt idx="5">
                  <c:v>Australasia</c:v>
                </c:pt>
                <c:pt idx="6">
                  <c:v>LA</c:v>
                </c:pt>
              </c:strCache>
            </c:strRef>
          </c:cat>
          <c:val>
            <c:numRef>
              <c:f>'ttes industries &gt; 10bn$'!$N$91:$N$98</c:f>
              <c:numCache>
                <c:formatCode>0</c:formatCode>
                <c:ptCount val="7"/>
                <c:pt idx="0">
                  <c:v>2427.7400000000002</c:v>
                </c:pt>
                <c:pt idx="1">
                  <c:v>698.22684013999992</c:v>
                </c:pt>
                <c:pt idx="2">
                  <c:v>28.277446599999998</c:v>
                </c:pt>
                <c:pt idx="3">
                  <c:v>15</c:v>
                </c:pt>
              </c:numCache>
            </c:numRef>
          </c:val>
        </c:ser>
        <c:ser>
          <c:idx val="4"/>
          <c:order val="4"/>
          <c:tx>
            <c:strRef>
              <c:f>'ttes industries &gt; 10bn$'!$O$89:$O$90</c:f>
              <c:strCache>
                <c:ptCount val="1"/>
                <c:pt idx="0">
                  <c:v>Media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'ttes industries &gt; 10bn$'!$J$91:$J$98</c:f>
              <c:strCache>
                <c:ptCount val="7"/>
                <c:pt idx="0">
                  <c:v>NA</c:v>
                </c:pt>
                <c:pt idx="1">
                  <c:v>SE Asia</c:v>
                </c:pt>
                <c:pt idx="2">
                  <c:v>Europe</c:v>
                </c:pt>
                <c:pt idx="3">
                  <c:v>ME Asia</c:v>
                </c:pt>
                <c:pt idx="4">
                  <c:v>Africa</c:v>
                </c:pt>
                <c:pt idx="5">
                  <c:v>Australasia</c:v>
                </c:pt>
                <c:pt idx="6">
                  <c:v>LA</c:v>
                </c:pt>
              </c:strCache>
            </c:strRef>
          </c:cat>
          <c:val>
            <c:numRef>
              <c:f>'ttes industries &gt; 10bn$'!$O$91:$O$98</c:f>
              <c:numCache>
                <c:formatCode>0</c:formatCode>
                <c:ptCount val="7"/>
                <c:pt idx="0">
                  <c:v>810.45000000000016</c:v>
                </c:pt>
                <c:pt idx="2">
                  <c:v>97.143422600000008</c:v>
                </c:pt>
                <c:pt idx="4">
                  <c:v>64.92</c:v>
                </c:pt>
              </c:numCache>
            </c:numRef>
          </c:val>
        </c:ser>
        <c:ser>
          <c:idx val="5"/>
          <c:order val="5"/>
          <c:tx>
            <c:strRef>
              <c:f>'ttes industries &gt; 10bn$'!$P$89:$P$90</c:f>
              <c:strCache>
                <c:ptCount val="1"/>
                <c:pt idx="0">
                  <c:v>Telecom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'ttes industries &gt; 10bn$'!$J$91:$J$98</c:f>
              <c:strCache>
                <c:ptCount val="7"/>
                <c:pt idx="0">
                  <c:v>NA</c:v>
                </c:pt>
                <c:pt idx="1">
                  <c:v>SE Asia</c:v>
                </c:pt>
                <c:pt idx="2">
                  <c:v>Europe</c:v>
                </c:pt>
                <c:pt idx="3">
                  <c:v>ME Asia</c:v>
                </c:pt>
                <c:pt idx="4">
                  <c:v>Africa</c:v>
                </c:pt>
                <c:pt idx="5">
                  <c:v>Australasia</c:v>
                </c:pt>
                <c:pt idx="6">
                  <c:v>LA</c:v>
                </c:pt>
              </c:strCache>
            </c:strRef>
          </c:cat>
          <c:val>
            <c:numRef>
              <c:f>'ttes industries &gt; 10bn$'!$P$91:$P$98</c:f>
              <c:numCache>
                <c:formatCode>0</c:formatCode>
                <c:ptCount val="7"/>
                <c:pt idx="0">
                  <c:v>595.78999999999985</c:v>
                </c:pt>
                <c:pt idx="1">
                  <c:v>711.61</c:v>
                </c:pt>
                <c:pt idx="2">
                  <c:v>650.68797480000012</c:v>
                </c:pt>
                <c:pt idx="3">
                  <c:v>216.13363100000001</c:v>
                </c:pt>
                <c:pt idx="4">
                  <c:v>63.78</c:v>
                </c:pt>
                <c:pt idx="5">
                  <c:v>56.966511999999994</c:v>
                </c:pt>
                <c:pt idx="6">
                  <c:v>22.54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4318416"/>
        <c:axId val="454314888"/>
      </c:barChart>
      <c:catAx>
        <c:axId val="454318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314888"/>
        <c:crosses val="autoZero"/>
        <c:auto val="1"/>
        <c:lblAlgn val="ctr"/>
        <c:lblOffset val="100"/>
        <c:noMultiLvlLbl val="0"/>
      </c:catAx>
      <c:valAx>
        <c:axId val="454314888"/>
        <c:scaling>
          <c:orientation val="minMax"/>
          <c:max val="6000"/>
        </c:scaling>
        <c:delete val="0"/>
        <c:axPos val="b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31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302255142597915"/>
          <c:y val="0.2161709830671758"/>
          <c:w val="0.27037251721433864"/>
          <c:h val="0.528951128272261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748392</xdr:colOff>
      <xdr:row>6</xdr:row>
      <xdr:rowOff>68036</xdr:rowOff>
    </xdr:from>
    <xdr:to>
      <xdr:col>14</xdr:col>
      <xdr:colOff>108856</xdr:colOff>
      <xdr:row>35</xdr:row>
      <xdr:rowOff>13608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557893</xdr:colOff>
      <xdr:row>55</xdr:row>
      <xdr:rowOff>166005</xdr:rowOff>
    </xdr:from>
    <xdr:to>
      <xdr:col>13</xdr:col>
      <xdr:colOff>421820</xdr:colOff>
      <xdr:row>82</xdr:row>
      <xdr:rowOff>54428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13606</xdr:colOff>
      <xdr:row>2</xdr:row>
      <xdr:rowOff>179612</xdr:rowOff>
    </xdr:from>
    <xdr:to>
      <xdr:col>18</xdr:col>
      <xdr:colOff>244927</xdr:colOff>
      <xdr:row>26</xdr:row>
      <xdr:rowOff>136072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108856</xdr:colOff>
      <xdr:row>40</xdr:row>
      <xdr:rowOff>2720</xdr:rowOff>
    </xdr:from>
    <xdr:to>
      <xdr:col>17</xdr:col>
      <xdr:colOff>340178</xdr:colOff>
      <xdr:row>57</xdr:row>
      <xdr:rowOff>54427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326571</xdr:colOff>
      <xdr:row>52</xdr:row>
      <xdr:rowOff>70757</xdr:rowOff>
    </xdr:from>
    <xdr:to>
      <xdr:col>8</xdr:col>
      <xdr:colOff>312964</xdr:colOff>
      <xdr:row>81</xdr:row>
      <xdr:rowOff>136071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2340429</xdr:colOff>
      <xdr:row>29</xdr:row>
      <xdr:rowOff>70756</xdr:rowOff>
    </xdr:from>
    <xdr:to>
      <xdr:col>7</xdr:col>
      <xdr:colOff>285749</xdr:colOff>
      <xdr:row>57</xdr:row>
      <xdr:rowOff>40821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0.69302</cdr:x>
      <cdr:y>0.2514</cdr:y>
    </cdr:from>
    <cdr:to>
      <cdr:x>0.82275</cdr:x>
      <cdr:y>0.34107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875323" y="1333463"/>
          <a:ext cx="912634" cy="475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400"/>
            <a:t>Apple</a:t>
          </a:r>
        </a:p>
      </cdr:txBody>
    </cdr:sp>
  </cdr:relSizeAnchor>
  <cdr:relSizeAnchor xmlns:cdr="http://schemas.openxmlformats.org/drawingml/2006/chartDrawing">
    <cdr:from>
      <cdr:x>0.64524</cdr:x>
      <cdr:y>0.58572</cdr:y>
    </cdr:from>
    <cdr:to>
      <cdr:x>0.77497</cdr:x>
      <cdr:y>0.63571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539227" y="3106685"/>
          <a:ext cx="912634" cy="265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400"/>
            <a:t>Google</a:t>
          </a:r>
        </a:p>
      </cdr:txBody>
    </cdr:sp>
  </cdr:relSizeAnchor>
  <cdr:relSizeAnchor xmlns:cdr="http://schemas.openxmlformats.org/drawingml/2006/chartDrawing">
    <cdr:from>
      <cdr:x>0.41773</cdr:x>
      <cdr:y>0.50192</cdr:y>
    </cdr:from>
    <cdr:to>
      <cdr:x>0.54746</cdr:x>
      <cdr:y>0.59159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2938663" y="2662215"/>
          <a:ext cx="912634" cy="475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400"/>
            <a:t>Microsoft</a:t>
          </a:r>
        </a:p>
      </cdr:txBody>
    </cdr:sp>
  </cdr:relSizeAnchor>
  <cdr:relSizeAnchor xmlns:cdr="http://schemas.openxmlformats.org/drawingml/2006/chartDrawing">
    <cdr:from>
      <cdr:x>0.42201</cdr:x>
      <cdr:y>0.90486</cdr:y>
    </cdr:from>
    <cdr:to>
      <cdr:x>0.55174</cdr:x>
      <cdr:y>0.95485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2974520" y="4799413"/>
          <a:ext cx="914400" cy="265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400"/>
            <a:t>Uber</a:t>
          </a:r>
        </a:p>
      </cdr:txBody>
    </cdr:sp>
  </cdr:relSizeAnchor>
  <cdr:relSizeAnchor xmlns:cdr="http://schemas.openxmlformats.org/drawingml/2006/chartDrawing">
    <cdr:from>
      <cdr:x>0.67336</cdr:x>
      <cdr:y>0.63857</cdr:y>
    </cdr:from>
    <cdr:to>
      <cdr:x>0.80309</cdr:x>
      <cdr:y>0.68856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4746171" y="3386992"/>
          <a:ext cx="914400" cy="265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400"/>
            <a:t>Facebook</a:t>
          </a:r>
        </a:p>
      </cdr:txBody>
    </cdr:sp>
  </cdr:relSizeAnchor>
  <cdr:relSizeAnchor xmlns:cdr="http://schemas.openxmlformats.org/drawingml/2006/chartDrawing">
    <cdr:from>
      <cdr:x>0.35521</cdr:x>
      <cdr:y>0.82379</cdr:y>
    </cdr:from>
    <cdr:to>
      <cdr:x>0.48494</cdr:x>
      <cdr:y>0.87378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2503714" y="4369428"/>
          <a:ext cx="914400" cy="265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400"/>
            <a:t>eBay</a:t>
          </a:r>
        </a:p>
      </cdr:txBody>
    </cdr:sp>
  </cdr:relSizeAnchor>
  <cdr:relSizeAnchor xmlns:cdr="http://schemas.openxmlformats.org/drawingml/2006/chartDrawing">
    <cdr:from>
      <cdr:x>0.39807</cdr:x>
      <cdr:y>0.62933</cdr:y>
    </cdr:from>
    <cdr:to>
      <cdr:x>0.5278</cdr:x>
      <cdr:y>0.67932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2805792" y="3338006"/>
          <a:ext cx="914400" cy="265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400"/>
            <a:t>Alibaba</a:t>
          </a:r>
        </a:p>
      </cdr:txBody>
    </cdr:sp>
  </cdr:relSizeAnchor>
  <cdr:relSizeAnchor xmlns:cdr="http://schemas.openxmlformats.org/drawingml/2006/chartDrawing">
    <cdr:from>
      <cdr:x>0.80579</cdr:x>
      <cdr:y>0.82225</cdr:y>
    </cdr:from>
    <cdr:to>
      <cdr:x>0.93552</cdr:x>
      <cdr:y>0.97178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5668656" y="4361263"/>
          <a:ext cx="912634" cy="793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400"/>
            <a:t>Softbank</a:t>
          </a:r>
        </a:p>
        <a:p xmlns:a="http://schemas.openxmlformats.org/drawingml/2006/main">
          <a:r>
            <a:rPr lang="fr-FR" sz="1400"/>
            <a:t>Baidu</a:t>
          </a:r>
        </a:p>
        <a:p xmlns:a="http://schemas.openxmlformats.org/drawingml/2006/main">
          <a:r>
            <a:rPr lang="fr-FR" sz="1400"/>
            <a:t>Priceline</a:t>
          </a:r>
        </a:p>
      </cdr:txBody>
    </cdr:sp>
  </cdr:relSizeAnchor>
  <cdr:relSizeAnchor xmlns:cdr="http://schemas.openxmlformats.org/drawingml/2006/chartDrawing">
    <cdr:from>
      <cdr:x>0.18069</cdr:x>
      <cdr:y>0.76119</cdr:y>
    </cdr:from>
    <cdr:to>
      <cdr:x>0.31042</cdr:x>
      <cdr:y>0.81119</cdr:y>
    </cdr:to>
    <cdr:sp macro="" textlink="">
      <cdr:nvSpPr>
        <cdr:cNvPr id="11" name="ZoneTexte 10"/>
        <cdr:cNvSpPr txBox="1"/>
      </cdr:nvSpPr>
      <cdr:spPr>
        <a:xfrm xmlns:a="http://schemas.openxmlformats.org/drawingml/2006/main">
          <a:off x="1273628" y="4037414"/>
          <a:ext cx="914400" cy="265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400"/>
            <a:t>Amazon</a:t>
          </a:r>
        </a:p>
      </cdr:txBody>
    </cdr:sp>
  </cdr:relSizeAnchor>
  <cdr:relSizeAnchor xmlns:cdr="http://schemas.openxmlformats.org/drawingml/2006/chartDrawing">
    <cdr:from>
      <cdr:x>0.72201</cdr:x>
      <cdr:y>0.74683</cdr:y>
    </cdr:from>
    <cdr:to>
      <cdr:x>0.85174</cdr:x>
      <cdr:y>0.79682</cdr:y>
    </cdr:to>
    <cdr:sp macro="" textlink="">
      <cdr:nvSpPr>
        <cdr:cNvPr id="13" name="ZoneTexte 12"/>
        <cdr:cNvSpPr txBox="1"/>
      </cdr:nvSpPr>
      <cdr:spPr>
        <a:xfrm xmlns:a="http://schemas.openxmlformats.org/drawingml/2006/main">
          <a:off x="5089071" y="3961213"/>
          <a:ext cx="914400" cy="265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400"/>
            <a:t>Tencent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79374</xdr:colOff>
      <xdr:row>9</xdr:row>
      <xdr:rowOff>174624</xdr:rowOff>
    </xdr:from>
    <xdr:to>
      <xdr:col>20</xdr:col>
      <xdr:colOff>635000</xdr:colOff>
      <xdr:row>38</xdr:row>
      <xdr:rowOff>63500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15873</xdr:colOff>
      <xdr:row>53</xdr:row>
      <xdr:rowOff>168275</xdr:rowOff>
    </xdr:from>
    <xdr:to>
      <xdr:col>17</xdr:col>
      <xdr:colOff>1102178</xdr:colOff>
      <xdr:row>86</xdr:row>
      <xdr:rowOff>27215</xdr:rowOff>
    </xdr:to>
    <xdr:graphicFrame macro="">
      <xdr:nvGraphicFramePr>
        <xdr:cNvPr id="5" name="Graphique 4" title="Industries du numérique et de l'informat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730249</xdr:colOff>
      <xdr:row>100</xdr:row>
      <xdr:rowOff>184149</xdr:rowOff>
    </xdr:from>
    <xdr:to>
      <xdr:col>18</xdr:col>
      <xdr:colOff>408215</xdr:colOff>
      <xdr:row>134</xdr:row>
      <xdr:rowOff>142874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95249</xdr:colOff>
      <xdr:row>40</xdr:row>
      <xdr:rowOff>84364</xdr:rowOff>
    </xdr:from>
    <xdr:to>
      <xdr:col>27</xdr:col>
      <xdr:colOff>693964</xdr:colOff>
      <xdr:row>59</xdr:row>
      <xdr:rowOff>122465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367391</xdr:colOff>
      <xdr:row>84</xdr:row>
      <xdr:rowOff>16329</xdr:rowOff>
    </xdr:from>
    <xdr:to>
      <xdr:col>27</xdr:col>
      <xdr:colOff>639534</xdr:colOff>
      <xdr:row>102</xdr:row>
      <xdr:rowOff>149679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urent Gille" refreshedDate="42227.662406481482" createdVersion="5" refreshedVersion="5" minRefreshableVersion="3" recordCount="196">
  <cacheSource type="worksheet">
    <worksheetSource ref="B9:G205" sheet="ttes industries &gt; 10bn$"/>
  </cacheSource>
  <cacheFields count="6">
    <cacheField name="Name" numFmtId="0">
      <sharedItems containsBlank="1"/>
    </cacheField>
    <cacheField name="Symbol" numFmtId="0">
      <sharedItems containsBlank="1" containsMixedTypes="1" containsNumber="1" containsInteger="1" minValue="63" maxValue="35420"/>
    </cacheField>
    <cacheField name="Pays" numFmtId="0">
      <sharedItems containsBlank="1" count="32">
        <s v="USA"/>
        <s v="China"/>
        <s v="Korea"/>
        <s v="Taiwan"/>
        <s v="UK"/>
        <s v="Germany"/>
        <s v="Japan"/>
        <s v="Spain"/>
        <s v="Mexico"/>
        <s v="SA"/>
        <s v="Australia"/>
        <s v="Singapore"/>
        <s v="Netherlands"/>
        <s v="France"/>
        <s v="Saudi Arabia"/>
        <s v="Canada"/>
        <s v="India"/>
        <s v="Sweden"/>
        <s v="Norway"/>
        <s v="Switzerland"/>
        <s v="Finland"/>
        <s v="Italy"/>
        <s v="Brazil"/>
        <s v="Indonesia"/>
        <s v="Thailand"/>
        <m/>
        <s v="Philippines"/>
        <s v="Morocco"/>
        <s v="Belgium"/>
        <s v="Luxemburg"/>
        <s v="Israel"/>
        <s v="Turkey"/>
      </sharedItems>
    </cacheField>
    <cacheField name="Zone" numFmtId="0">
      <sharedItems containsBlank="1" count="8">
        <s v="NA"/>
        <s v="SE Asia"/>
        <s v="Europe"/>
        <s v="ME Asia"/>
        <s v="Africa"/>
        <s v="Australasia"/>
        <s v="LA"/>
        <m/>
      </sharedItems>
    </cacheField>
    <cacheField name="Branch" numFmtId="0">
      <sharedItems containsBlank="1" count="7">
        <s v="Internet"/>
        <s v="Telecom"/>
        <s v="Media"/>
        <s v="Data Processing"/>
        <s v="Finance"/>
        <s v="Equipment"/>
        <m/>
      </sharedItems>
    </cacheField>
    <cacheField name="Market cap $ 4" numFmtId="4">
      <sharedItems containsString="0" containsBlank="1" containsNumber="1" minValue="10" maxValue="722.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urent Gille" refreshedDate="42227.756989814814" createdVersion="5" refreshedVersion="5" minRefreshableVersion="3" recordCount="157">
  <cacheSource type="worksheet">
    <worksheetSource ref="B9:F167" sheet="Internet&gt;1bn$"/>
  </cacheSource>
  <cacheFields count="5">
    <cacheField name="Nom de l'entreprise" numFmtId="0">
      <sharedItems/>
    </cacheField>
    <cacheField name="Symbole boursier" numFmtId="0">
      <sharedItems containsMixedTypes="1" containsNumber="1" containsInteger="1" minValue="700" maxValue="35720"/>
    </cacheField>
    <cacheField name="Pays" numFmtId="0">
      <sharedItems count="15">
        <s v="USA"/>
        <s v="China"/>
        <s v="Japan"/>
        <s v="Korea"/>
        <s v="UK"/>
        <s v="India"/>
        <s v="Germany"/>
        <s v="Sweden"/>
        <s v="Argentina"/>
        <s v="Russia"/>
        <s v="Luxemburg"/>
        <s v="France"/>
        <s v="Singapore"/>
        <s v="Cyprus"/>
        <s v="Netherlands"/>
      </sharedItems>
    </cacheField>
    <cacheField name="Zone" numFmtId="0">
      <sharedItems/>
    </cacheField>
    <cacheField name="Valeur de marché" numFmtId="4">
      <sharedItems containsSemiMixedTypes="0" containsString="0" containsNumber="1" minValue="1" maxValue="722.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aurent Gille" refreshedDate="42227.774892939815" createdVersion="5" refreshedVersion="5" minRefreshableVersion="3" recordCount="40">
  <cacheSource type="worksheet">
    <worksheetSource ref="A10:H50" sheet="Internet&gt;10bn$"/>
  </cacheSource>
  <cacheFields count="8">
    <cacheField name="Rang" numFmtId="0">
      <sharedItems containsString="0" containsBlank="1" containsNumber="1" containsInteger="1" minValue="1" maxValue="38"/>
    </cacheField>
    <cacheField name="Nom de l'entreprise" numFmtId="0">
      <sharedItems containsBlank="1"/>
    </cacheField>
    <cacheField name="Symbole boursier" numFmtId="0">
      <sharedItems containsBlank="1" containsMixedTypes="1" containsNumber="1" containsInteger="1" minValue="700" maxValue="35420"/>
    </cacheField>
    <cacheField name="Pays" numFmtId="0">
      <sharedItems containsBlank="1" count="7">
        <m/>
        <s v="USA"/>
        <s v="China"/>
        <s v="Japan"/>
        <s v="Korea"/>
        <s v="UK"/>
        <s v="India"/>
      </sharedItems>
    </cacheField>
    <cacheField name="Zone" numFmtId="0">
      <sharedItems containsBlank="1"/>
    </cacheField>
    <cacheField name="Valeur de marché" numFmtId="0">
      <sharedItems containsBlank="1" containsMixedTypes="1" containsNumber="1" minValue="10" maxValue="722.58"/>
    </cacheField>
    <cacheField name="Valeur de marché2" numFmtId="0">
      <sharedItems containsBlank="1" containsMixedTypes="1" containsNumber="1" minValue="9.81" maxValue="641.20000000000005"/>
    </cacheField>
    <cacheField name="Progression" numFmtId="0">
      <sharedItems containsString="0" containsBlank="1" containsNumber="1" minValue="-0.22427940248264266" maxValue="1.54999999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s v="Apple Inc."/>
    <s v="AAPL"/>
    <x v="0"/>
    <x v="0"/>
    <x v="0"/>
    <n v="722.58"/>
  </r>
  <r>
    <s v="Google Inc"/>
    <s v="GOOGL"/>
    <x v="0"/>
    <x v="0"/>
    <x v="0"/>
    <n v="362.34"/>
  </r>
  <r>
    <s v="Microsoft Corporation"/>
    <s v="MSFT"/>
    <x v="0"/>
    <x v="0"/>
    <x v="0"/>
    <n v="357.15"/>
  </r>
  <r>
    <s v="China Mobile Ltd. (ADR)"/>
    <s v="CHL"/>
    <x v="1"/>
    <x v="1"/>
    <x v="1"/>
    <n v="262.13"/>
  </r>
  <r>
    <s v="Facebook Inc"/>
    <s v="FB"/>
    <x v="0"/>
    <x v="0"/>
    <x v="0"/>
    <n v="240.85"/>
  </r>
  <r>
    <s v="Alibaba.com Limited"/>
    <s v="BABA"/>
    <x v="1"/>
    <x v="1"/>
    <x v="0"/>
    <n v="205.3"/>
  </r>
  <r>
    <s v="Amazon.com, Inc."/>
    <s v="AMZN"/>
    <x v="0"/>
    <x v="0"/>
    <x v="0"/>
    <n v="202.15"/>
  </r>
  <r>
    <s v="Tencent Holdings Ltd"/>
    <n v="700"/>
    <x v="1"/>
    <x v="1"/>
    <x v="0"/>
    <n v="196.07087999999999"/>
  </r>
  <r>
    <s v="The Walt Disney Company"/>
    <s v="DIS"/>
    <x v="0"/>
    <x v="0"/>
    <x v="2"/>
    <n v="193.67"/>
  </r>
  <r>
    <s v="Verizon Communications..."/>
    <s v="VZ"/>
    <x v="0"/>
    <x v="0"/>
    <x v="1"/>
    <n v="190.1"/>
  </r>
  <r>
    <s v="AT&amp;T Inc."/>
    <s v="T"/>
    <x v="0"/>
    <x v="0"/>
    <x v="1"/>
    <n v="184.46"/>
  </r>
  <r>
    <s v="Oracle Corporation"/>
    <s v="ORCL"/>
    <x v="0"/>
    <x v="0"/>
    <x v="3"/>
    <n v="174.74"/>
  </r>
  <r>
    <s v="Visa Inc"/>
    <s v="V"/>
    <x v="0"/>
    <x v="0"/>
    <x v="4"/>
    <n v="164.31"/>
  </r>
  <r>
    <s v="SAMSUNG ELECT LTD(F)"/>
    <s v="SSNLF"/>
    <x v="2"/>
    <x v="1"/>
    <x v="5"/>
    <n v="163.5"/>
  </r>
  <r>
    <s v="Intl. Business Machines..."/>
    <s v="IBM"/>
    <x v="0"/>
    <x v="0"/>
    <x v="3"/>
    <n v="160.18"/>
  </r>
  <r>
    <s v="Comcast Corporation"/>
    <s v="CMCSA"/>
    <x v="0"/>
    <x v="0"/>
    <x v="2"/>
    <n v="151.09"/>
  </r>
  <r>
    <s v="Intel corporation"/>
    <s v="INTC"/>
    <x v="0"/>
    <x v="0"/>
    <x v="5"/>
    <n v="144.29"/>
  </r>
  <r>
    <s v="Cisco Systems, Inc."/>
    <s v="CSCO"/>
    <x v="0"/>
    <x v="0"/>
    <x v="5"/>
    <n v="139.66"/>
  </r>
  <r>
    <s v="Taiwan Semicond. Mfg..."/>
    <s v="TSM"/>
    <x v="3"/>
    <x v="1"/>
    <x v="5"/>
    <n v="118.02"/>
  </r>
  <r>
    <s v="Mastercard Inc"/>
    <s v="MA"/>
    <x v="0"/>
    <x v="0"/>
    <x v="4"/>
    <n v="106.59"/>
  </r>
  <r>
    <s v="QUALCOMM, Inc."/>
    <s v="QCOM"/>
    <x v="0"/>
    <x v="0"/>
    <x v="5"/>
    <n v="102.06"/>
  </r>
  <r>
    <s v="Vodafone Group Plc (ADR)"/>
    <s v="VOD"/>
    <x v="4"/>
    <x v="2"/>
    <x v="1"/>
    <n v="95.9"/>
  </r>
  <r>
    <s v="Siemens AG (ADR)"/>
    <s v="SIEGY"/>
    <x v="5"/>
    <x v="2"/>
    <x v="5"/>
    <n v="89.43"/>
  </r>
  <r>
    <s v="SAP SE (ADR)"/>
    <s v="SAP"/>
    <x v="5"/>
    <x v="2"/>
    <x v="3"/>
    <n v="86.4"/>
  </r>
  <r>
    <s v="Nippon Telegraph &amp;..."/>
    <s v="NTT"/>
    <x v="6"/>
    <x v="1"/>
    <x v="1"/>
    <n v="82.29"/>
  </r>
  <r>
    <s v="Deutsche Telekom AG"/>
    <s v="DTE"/>
    <x v="5"/>
    <x v="2"/>
    <x v="1"/>
    <n v="80.502023399999999"/>
  </r>
  <r>
    <s v="Honeywell International..."/>
    <s v="HON"/>
    <x v="0"/>
    <x v="0"/>
    <x v="5"/>
    <n v="79.709999999999994"/>
  </r>
  <r>
    <s v="NTT Docomo Inc (ADR)"/>
    <s v="DCM"/>
    <x v="6"/>
    <x v="1"/>
    <x v="1"/>
    <n v="78.19"/>
  </r>
  <r>
    <s v="eBay Inc"/>
    <s v="EBAY"/>
    <x v="0"/>
    <x v="0"/>
    <x v="0"/>
    <n v="73.180000000000007"/>
  </r>
  <r>
    <s v="Time Warner Inc"/>
    <s v="TWX"/>
    <x v="0"/>
    <x v="0"/>
    <x v="2"/>
    <n v="72.08"/>
  </r>
  <r>
    <s v="Telefonica S.A. (ADR)"/>
    <s v="TEF"/>
    <x v="7"/>
    <x v="2"/>
    <x v="1"/>
    <n v="70.739999999999995"/>
  </r>
  <r>
    <s v="America Movil SAB de CV..."/>
    <s v="AMX"/>
    <x v="8"/>
    <x v="3"/>
    <x v="1"/>
    <n v="70.73"/>
  </r>
  <r>
    <s v="Softbank Corp"/>
    <n v="9984"/>
    <x v="6"/>
    <x v="1"/>
    <x v="0"/>
    <n v="70.411000000000001"/>
  </r>
  <r>
    <s v="Baidu Inc (ADR)"/>
    <s v="BIDU"/>
    <x v="1"/>
    <x v="1"/>
    <x v="0"/>
    <n v="69.92"/>
  </r>
  <r>
    <s v="Twenty-First Century..."/>
    <s v="FOXA"/>
    <x v="0"/>
    <x v="0"/>
    <x v="2"/>
    <n v="66.7"/>
  </r>
  <r>
    <s v="Naspers Limited (ADR)"/>
    <s v="NPSNY"/>
    <x v="9"/>
    <x v="4"/>
    <x v="2"/>
    <n v="64.92"/>
  </r>
  <r>
    <s v="KDDI Corp"/>
    <s v="KDDIF"/>
    <x v="6"/>
    <x v="1"/>
    <x v="1"/>
    <n v="64.58"/>
  </r>
  <r>
    <s v="Hutchison Whampoa Ltd..."/>
    <s v="HUWHY"/>
    <x v="1"/>
    <x v="1"/>
    <x v="1"/>
    <n v="61.85"/>
  </r>
  <r>
    <s v="Priceline Group Inc"/>
    <s v="PCLN"/>
    <x v="0"/>
    <x v="0"/>
    <x v="0"/>
    <n v="59.68"/>
  </r>
  <r>
    <s v="BT Group plc (ADR)"/>
    <s v="BT"/>
    <x v="4"/>
    <x v="2"/>
    <x v="1"/>
    <n v="59.07"/>
  </r>
  <r>
    <s v="Lockheed Martin..."/>
    <s v="LMT"/>
    <x v="0"/>
    <x v="0"/>
    <x v="5"/>
    <n v="58.51"/>
  </r>
  <r>
    <s v="Telstra Corporation Ltd"/>
    <s v="TLS"/>
    <x v="10"/>
    <x v="5"/>
    <x v="1"/>
    <n v="56.966511999999994"/>
  </r>
  <r>
    <s v="Huawei"/>
    <s v="private"/>
    <x v="1"/>
    <x v="1"/>
    <x v="5"/>
    <n v="55"/>
  </r>
  <r>
    <s v="Uber"/>
    <s v="private"/>
    <x v="0"/>
    <x v="0"/>
    <x v="0"/>
    <n v="55"/>
  </r>
  <r>
    <s v="Hewlett-Packard Company"/>
    <s v="HPQ"/>
    <x v="0"/>
    <x v="0"/>
    <x v="5"/>
    <n v="54.21"/>
  </r>
  <r>
    <s v="Texas Instruments Inc."/>
    <s v="TXN"/>
    <x v="0"/>
    <x v="0"/>
    <x v="5"/>
    <n v="53.59"/>
  </r>
  <r>
    <s v="EMC Corporation"/>
    <s v="EMC"/>
    <x v="0"/>
    <x v="0"/>
    <x v="3"/>
    <n v="51.25"/>
  </r>
  <r>
    <s v="Time Warner Cable Inc"/>
    <s v="TWC"/>
    <x v="0"/>
    <x v="0"/>
    <x v="2"/>
    <n v="50.37"/>
  </r>
  <r>
    <s v="SINGAPORE TELE ADR"/>
    <s v="SGAPY"/>
    <x v="11"/>
    <x v="3"/>
    <x v="1"/>
    <n v="49.97"/>
  </r>
  <r>
    <s v="Liberty Global PLC"/>
    <s v="LBTYK"/>
    <x v="4"/>
    <x v="2"/>
    <x v="1"/>
    <n v="48.03"/>
  </r>
  <r>
    <s v="China Telecom Corp..."/>
    <s v="CHA"/>
    <x v="1"/>
    <x v="1"/>
    <x v="1"/>
    <n v="47.5"/>
  </r>
  <r>
    <s v="Hon Hai Precision Industries  (Foxconn Technologies Group)"/>
    <n v="2317"/>
    <x v="3"/>
    <x v="1"/>
    <x v="5"/>
    <n v="47.499668999999997"/>
  </r>
  <r>
    <s v="JD.com"/>
    <s v="JD"/>
    <x v="1"/>
    <x v="1"/>
    <x v="0"/>
    <n v="47.17"/>
  </r>
  <r>
    <s v="DIRECTV"/>
    <s v="DTV"/>
    <x v="0"/>
    <x v="0"/>
    <x v="2"/>
    <n v="46.79"/>
  </r>
  <r>
    <s v="Xiaomi"/>
    <s v="private"/>
    <x v="1"/>
    <x v="1"/>
    <x v="5"/>
    <n v="46"/>
  </r>
  <r>
    <s v="salesforce.com, inc."/>
    <s v="CRM"/>
    <x v="0"/>
    <x v="0"/>
    <x v="0"/>
    <n v="45.68"/>
  </r>
  <r>
    <s v="ASML Holding NV (ADR)"/>
    <s v="ASML"/>
    <x v="12"/>
    <x v="2"/>
    <x v="5"/>
    <n v="45.13"/>
  </r>
  <r>
    <s v="Dell Inc."/>
    <s v="private"/>
    <x v="0"/>
    <x v="0"/>
    <x v="5"/>
    <n v="45"/>
  </r>
  <r>
    <s v="Canon Inc (ADR)"/>
    <s v="CAJ"/>
    <x v="6"/>
    <x v="1"/>
    <x v="5"/>
    <n v="43.36"/>
  </r>
  <r>
    <s v="Orange SA"/>
    <s v="ORA"/>
    <x v="13"/>
    <x v="2"/>
    <x v="1"/>
    <n v="41.724491200000003"/>
  </r>
  <r>
    <s v="Adobe Systems Incorporat..."/>
    <s v="ADBE"/>
    <x v="0"/>
    <x v="0"/>
    <x v="3"/>
    <n v="40.31"/>
  </r>
  <r>
    <s v="Netflix, Inc."/>
    <s v="NFLX"/>
    <x v="0"/>
    <x v="0"/>
    <x v="0"/>
    <n v="39.83"/>
  </r>
  <r>
    <s v="American Tower Corp"/>
    <s v="AMT"/>
    <x v="0"/>
    <x v="0"/>
    <x v="1"/>
    <n v="39.47"/>
  </r>
  <r>
    <s v="China Unicom (Hong..."/>
    <s v="CHU"/>
    <x v="1"/>
    <x v="1"/>
    <x v="1"/>
    <n v="37.69"/>
  </r>
  <r>
    <s v="Automatic Data Processin..."/>
    <s v="ADP"/>
    <x v="0"/>
    <x v="0"/>
    <x v="3"/>
    <n v="37.67"/>
  </r>
  <r>
    <s v="Cognizant Tech..."/>
    <s v="CTSH"/>
    <x v="0"/>
    <x v="0"/>
    <x v="3"/>
    <n v="37.299999999999997"/>
  </r>
  <r>
    <s v="Saudi Telecom Company"/>
    <n v="7010"/>
    <x v="14"/>
    <x v="3"/>
    <x v="1"/>
    <n v="37.061430999999999"/>
  </r>
  <r>
    <s v="Yahoo! Inc."/>
    <s v="YHOO"/>
    <x v="0"/>
    <x v="0"/>
    <x v="0"/>
    <n v="36.869999999999997"/>
  </r>
  <r>
    <s v="VMware, Inc."/>
    <s v="VMW"/>
    <x v="0"/>
    <x v="0"/>
    <x v="3"/>
    <n v="36.340000000000003"/>
  </r>
  <r>
    <s v="BCE Inc. (USA)"/>
    <s v="BCE"/>
    <x v="15"/>
    <x v="0"/>
    <x v="1"/>
    <n v="36.03"/>
  </r>
  <r>
    <s v="Infosys Ltd ADR"/>
    <s v="INFY"/>
    <x v="16"/>
    <x v="3"/>
    <x v="3"/>
    <n v="35.32"/>
  </r>
  <r>
    <s v="Vivendi SA"/>
    <s v="VIV"/>
    <x v="13"/>
    <x v="2"/>
    <x v="2"/>
    <n v="35.263422600000006"/>
  </r>
  <r>
    <s v="Altice SA"/>
    <s v="ATC"/>
    <x v="13"/>
    <x v="2"/>
    <x v="1"/>
    <n v="34.963166400000006"/>
  </r>
  <r>
    <s v="MTN Group Ltd (ADR)"/>
    <s v="MTNOY"/>
    <x v="9"/>
    <x v="4"/>
    <x v="1"/>
    <n v="34.58"/>
  </r>
  <r>
    <s v="Avago Technologies Ltd"/>
    <s v="AVGO"/>
    <x v="0"/>
    <x v="0"/>
    <x v="5"/>
    <n v="34.53"/>
  </r>
  <r>
    <s v="Ericsson (ADR)"/>
    <s v="ERIC"/>
    <x v="17"/>
    <x v="2"/>
    <x v="5"/>
    <n v="34.35"/>
  </r>
  <r>
    <s v="Panasonic Corporation..."/>
    <s v="PCRFY"/>
    <x v="6"/>
    <x v="1"/>
    <x v="5"/>
    <n v="33.659999999999997"/>
  </r>
  <r>
    <s v="Sony Corp (ADR)"/>
    <s v="SNE"/>
    <x v="6"/>
    <x v="1"/>
    <x v="5"/>
    <n v="33.049999999999997"/>
  </r>
  <r>
    <s v="Telenor ASA (ADR)"/>
    <s v="TELNY"/>
    <x v="18"/>
    <x v="2"/>
    <x v="1"/>
    <n v="32.840000000000003"/>
  </r>
  <r>
    <s v="Hitachi, Ltd. (ADR)"/>
    <s v="HTHIY"/>
    <x v="6"/>
    <x v="1"/>
    <x v="5"/>
    <n v="31.83"/>
  </r>
  <r>
    <s v="DISH Network Corp"/>
    <s v="DISH"/>
    <x v="0"/>
    <x v="0"/>
    <x v="2"/>
    <n v="31.34"/>
  </r>
  <r>
    <s v="Broadcom Corporation"/>
    <s v="BRCM"/>
    <x v="0"/>
    <x v="0"/>
    <x v="5"/>
    <n v="30.79"/>
  </r>
  <r>
    <s v="Thomson Reuters Corp..."/>
    <s v="TRI"/>
    <x v="0"/>
    <x v="0"/>
    <x v="2"/>
    <n v="30.07"/>
  </r>
  <r>
    <s v="Swisscom AG"/>
    <s v="SCMN"/>
    <x v="19"/>
    <x v="2"/>
    <x v="1"/>
    <n v="29.332195800000001"/>
  </r>
  <r>
    <s v="Raytheon Company"/>
    <s v="RTN"/>
    <x v="0"/>
    <x v="0"/>
    <x v="5"/>
    <n v="29.2"/>
  </r>
  <r>
    <s v="SKY PLC (ADR)"/>
    <s v="SKYAY"/>
    <x v="4"/>
    <x v="2"/>
    <x v="2"/>
    <n v="28.05"/>
  </r>
  <r>
    <s v="Intuit Inc."/>
    <s v="INTU"/>
    <x v="0"/>
    <x v="0"/>
    <x v="3"/>
    <n v="27.78"/>
  </r>
  <r>
    <s v="McGraw Hill Financial..."/>
    <s v="MHFI"/>
    <x v="0"/>
    <x v="0"/>
    <x v="2"/>
    <n v="27.49"/>
  </r>
  <r>
    <s v="CBS Corporation"/>
    <s v="CBS"/>
    <x v="0"/>
    <x v="0"/>
    <x v="2"/>
    <n v="27.39"/>
  </r>
  <r>
    <s v="Crown Castle Intl. Corp."/>
    <s v="CCI"/>
    <x v="0"/>
    <x v="0"/>
    <x v="1"/>
    <n v="26.8"/>
  </r>
  <r>
    <s v="Bharti Airtel Limited"/>
    <s v="BHARTIARTL"/>
    <x v="16"/>
    <x v="3"/>
    <x v="1"/>
    <n v="26.152200000000001"/>
  </r>
  <r>
    <s v="LinkedIn Corp"/>
    <s v="LNKD"/>
    <x v="0"/>
    <x v="0"/>
    <x v="0"/>
    <n v="26.03"/>
  </r>
  <r>
    <s v="Viacom, Inc."/>
    <s v="VIAB"/>
    <x v="0"/>
    <x v="0"/>
    <x v="2"/>
    <n v="25.69"/>
  </r>
  <r>
    <s v="Numericable Group SA"/>
    <s v="NUM"/>
    <x v="13"/>
    <x v="2"/>
    <x v="1"/>
    <n v="25.677465400000003"/>
  </r>
  <r>
    <s v="Airbnb"/>
    <s v="private"/>
    <x v="0"/>
    <x v="0"/>
    <x v="0"/>
    <n v="25.5"/>
  </r>
  <r>
    <s v="TELIASONERA ADR"/>
    <s v="TLSNY"/>
    <x v="17"/>
    <x v="2"/>
    <x v="1"/>
    <n v="25.46"/>
  </r>
  <r>
    <s v="Nokia Corporation (ADR)"/>
    <s v="NOK"/>
    <x v="20"/>
    <x v="2"/>
    <x v="5"/>
    <n v="25.29"/>
  </r>
  <r>
    <s v="Corning Inc."/>
    <s v="GLW"/>
    <x v="0"/>
    <x v="0"/>
    <x v="5"/>
    <n v="24.83"/>
  </r>
  <r>
    <s v="Chunghwa Telecom Co..."/>
    <s v="CHT"/>
    <x v="3"/>
    <x v="1"/>
    <x v="1"/>
    <n v="24.73"/>
  </r>
  <r>
    <s v="NXP Semiconductors NV"/>
    <s v="NXPI"/>
    <x v="0"/>
    <x v="0"/>
    <x v="5"/>
    <n v="24.72"/>
  </r>
  <r>
    <s v="Telecom Italia SpA"/>
    <s v="TIT"/>
    <x v="21"/>
    <x v="2"/>
    <x v="1"/>
    <n v="24.120581400000003"/>
  </r>
  <r>
    <s v="Nintendo Co., Ltd (ADR)"/>
    <s v="NTDOY"/>
    <x v="6"/>
    <x v="1"/>
    <x v="5"/>
    <n v="23.78"/>
  </r>
  <r>
    <s v="Cerner Corporation"/>
    <s v="CERN"/>
    <x v="0"/>
    <x v="0"/>
    <x v="3"/>
    <n v="23.76"/>
  </r>
  <r>
    <s v="Twitter Inc"/>
    <s v="TWTR"/>
    <x v="0"/>
    <x v="0"/>
    <x v="0"/>
    <n v="23.72"/>
  </r>
  <r>
    <s v="ARM Holdings plc (ADR)"/>
    <s v="ARMH"/>
    <x v="4"/>
    <x v="2"/>
    <x v="5"/>
    <n v="22.98"/>
  </r>
  <r>
    <s v="Yahoo Japan Corporation"/>
    <n v="4689"/>
    <x v="6"/>
    <x v="1"/>
    <x v="0"/>
    <n v="22.8734"/>
  </r>
  <r>
    <s v="Telefonica Brasil SA..."/>
    <s v="VIV"/>
    <x v="22"/>
    <x v="6"/>
    <x v="1"/>
    <n v="22.54"/>
  </r>
  <r>
    <s v="Perusahn Prsn Psr..."/>
    <s v="TLK"/>
    <x v="23"/>
    <x v="3"/>
    <x v="1"/>
    <n v="22.16"/>
  </r>
  <r>
    <s v="Advanced Info Service..."/>
    <s v="AVIFY"/>
    <x v="24"/>
    <x v="1"/>
    <x v="1"/>
    <n v="21.15"/>
  </r>
  <r>
    <s v="Wipro Limited (ADR)"/>
    <s v="WIT"/>
    <x v="16"/>
    <x v="3"/>
    <x v="3"/>
    <n v="21.05"/>
  </r>
  <r>
    <s v="TELUS Corporation (USA)"/>
    <s v="TU"/>
    <x v="15"/>
    <x v="0"/>
    <x v="1"/>
    <n v="20.86"/>
  </r>
  <r>
    <s v="Electronic Arts Inc."/>
    <s v="EA"/>
    <x v="0"/>
    <x v="0"/>
    <x v="2"/>
    <n v="20.75"/>
  </r>
  <r>
    <s v="RAKUTEN INC"/>
    <s v="RKUNF"/>
    <x v="6"/>
    <x v="1"/>
    <x v="0"/>
    <n v="20.69"/>
  </r>
  <r>
    <s v="Analog Devices, Inc."/>
    <s v="ADI"/>
    <x v="0"/>
    <x v="0"/>
    <x v="5"/>
    <n v="20.12"/>
  </r>
  <r>
    <s v="TD Ameritrade Holding..."/>
    <s v="AMTD"/>
    <x v="0"/>
    <x v="0"/>
    <x v="0"/>
    <n v="20.010000000000002"/>
  </r>
  <r>
    <s v="Palantir"/>
    <s v="private"/>
    <x v="0"/>
    <x v="0"/>
    <x v="0"/>
    <n v="20"/>
  </r>
  <r>
    <m/>
    <m/>
    <x v="25"/>
    <x v="7"/>
    <x v="6"/>
    <m/>
  </r>
  <r>
    <s v="Micron"/>
    <s v="MU"/>
    <x v="0"/>
    <x v="0"/>
    <x v="5"/>
    <n v="19.98"/>
  </r>
  <r>
    <s v="Skyworks Solutions Inc"/>
    <s v="SWKS"/>
    <x v="0"/>
    <x v="0"/>
    <x v="5"/>
    <n v="19.89"/>
  </r>
  <r>
    <s v="Fiserv Inc"/>
    <s v="FISV"/>
    <x v="0"/>
    <x v="0"/>
    <x v="4"/>
    <n v="19.61"/>
  </r>
  <r>
    <s v="Kyocera Corp"/>
    <n v="6971"/>
    <x v="6"/>
    <x v="1"/>
    <x v="5"/>
    <n v="19.291799999999999"/>
  </r>
  <r>
    <s v="Charter Communications..."/>
    <s v="CHTR"/>
    <x v="0"/>
    <x v="0"/>
    <x v="1"/>
    <n v="19.18"/>
  </r>
  <r>
    <s v="Naver Corp"/>
    <n v="35420"/>
    <x v="2"/>
    <x v="1"/>
    <x v="0"/>
    <n v="18.96156014"/>
  </r>
  <r>
    <s v="NetEase, Inc (ADR)"/>
    <s v="NTES"/>
    <x v="1"/>
    <x v="1"/>
    <x v="0"/>
    <n v="18.96"/>
  </r>
  <r>
    <s v="Dassault Systemes S.A."/>
    <s v="DSY"/>
    <x v="13"/>
    <x v="2"/>
    <x v="3"/>
    <n v="18.9272612"/>
  </r>
  <r>
    <s v="Liberty Interactive..."/>
    <s v="QVCA"/>
    <x v="0"/>
    <x v="0"/>
    <x v="2"/>
    <n v="18.73"/>
  </r>
  <r>
    <s v="Level 3 Communications..."/>
    <s v="LVLT"/>
    <x v="0"/>
    <x v="0"/>
    <x v="1"/>
    <n v="18.670000000000002"/>
  </r>
  <r>
    <s v="Amadeus IT Holding SA"/>
    <s v="AMADF"/>
    <x v="7"/>
    <x v="2"/>
    <x v="3"/>
    <n v="18.64"/>
  </r>
  <r>
    <s v="FUJIFILM Hldgs. Corp..."/>
    <s v="FUJIY"/>
    <x v="6"/>
    <x v="1"/>
    <x v="5"/>
    <n v="18.37"/>
  </r>
  <r>
    <s v="Rogers Communications..."/>
    <s v="RCI"/>
    <x v="15"/>
    <x v="0"/>
    <x v="1"/>
    <n v="18.309999999999999"/>
  </r>
  <r>
    <s v="Experian plc"/>
    <s v="EXPN"/>
    <x v="4"/>
    <x v="2"/>
    <x v="0"/>
    <n v="18.277446599999998"/>
  </r>
  <r>
    <s v="Reed Elsevier NV"/>
    <s v="RUK"/>
    <x v="12"/>
    <x v="2"/>
    <x v="2"/>
    <n v="18.27"/>
  </r>
  <r>
    <s v="Western Digital Corp"/>
    <s v="WDC"/>
    <x v="0"/>
    <x v="0"/>
    <x v="5"/>
    <n v="18.11"/>
  </r>
  <r>
    <s v="Alliance Data Systems..."/>
    <s v="ADS"/>
    <x v="0"/>
    <x v="0"/>
    <x v="3"/>
    <n v="18.11"/>
  </r>
  <r>
    <s v="SK Telecom Co., Ltd..."/>
    <s v="SKM"/>
    <x v="2"/>
    <x v="1"/>
    <x v="1"/>
    <n v="18.04"/>
  </r>
  <r>
    <s v="Activision Blizzard..."/>
    <s v="ATVI"/>
    <x v="0"/>
    <x v="0"/>
    <x v="2"/>
    <n v="17.579999999999998"/>
  </r>
  <r>
    <s v="Fidelity National..."/>
    <s v="FIS"/>
    <x v="0"/>
    <x v="0"/>
    <x v="4"/>
    <n v="17.52"/>
  </r>
  <r>
    <s v="Telefonica Deutschland..."/>
    <s v="O2D"/>
    <x v="5"/>
    <x v="2"/>
    <x v="1"/>
    <n v="17.1368446"/>
  </r>
  <r>
    <s v="Cox enterprises"/>
    <s v="private"/>
    <x v="0"/>
    <x v="0"/>
    <x v="2"/>
    <n v="17"/>
  </r>
  <r>
    <s v="VODACOM GROUP LIMITE"/>
    <s v="VDMCY"/>
    <x v="9"/>
    <x v="4"/>
    <x v="1"/>
    <n v="16.98"/>
  </r>
  <r>
    <s v="Fifth Third Bancorp"/>
    <s v="FITB"/>
    <x v="0"/>
    <x v="0"/>
    <x v="4"/>
    <n v="16.86"/>
  </r>
  <r>
    <s v="CenturyLink, Inc."/>
    <s v="CTL"/>
    <x v="0"/>
    <x v="0"/>
    <x v="1"/>
    <n v="16.559999999999999"/>
  </r>
  <r>
    <s v="Koninklijke KPN N.V."/>
    <s v="KPN"/>
    <x v="12"/>
    <x v="2"/>
    <x v="1"/>
    <n v="16.313920200000002"/>
  </r>
  <r>
    <s v="Symantec Corporation"/>
    <s v="SYMC"/>
    <x v="0"/>
    <x v="0"/>
    <x v="0"/>
    <n v="15.83"/>
  </r>
  <r>
    <s v="Cap Gemini SA"/>
    <s v="CAP"/>
    <x v="13"/>
    <x v="2"/>
    <x v="3"/>
    <n v="15.724528400000001"/>
  </r>
  <r>
    <s v="Pearson PLC (ADR)"/>
    <s v="PSO"/>
    <x v="4"/>
    <x v="2"/>
    <x v="2"/>
    <n v="15.56"/>
  </r>
  <r>
    <s v="Altera Corporation"/>
    <s v="ALTR"/>
    <x v="0"/>
    <x v="0"/>
    <x v="5"/>
    <n v="15.42"/>
  </r>
  <r>
    <s v="Snapchat"/>
    <s v="private"/>
    <x v="0"/>
    <x v="0"/>
    <x v="0"/>
    <n v="15.4"/>
  </r>
  <r>
    <s v="Lenovo Group Limited..."/>
    <s v="LNVGY"/>
    <x v="1"/>
    <x v="1"/>
    <x v="5"/>
    <n v="15.39"/>
  </r>
  <r>
    <s v="Seagate Technology PLC"/>
    <s v="STX"/>
    <x v="0"/>
    <x v="0"/>
    <x v="5"/>
    <n v="15.08"/>
  </r>
  <r>
    <s v="Flipkart"/>
    <s v="private"/>
    <x v="16"/>
    <x v="3"/>
    <x v="0"/>
    <n v="15"/>
  </r>
  <r>
    <s v="Didi Kuadi"/>
    <s v="private"/>
    <x v="1"/>
    <x v="1"/>
    <x v="0"/>
    <n v="15"/>
  </r>
  <r>
    <s v="SBA Communications Corp."/>
    <s v="SBAC"/>
    <x v="0"/>
    <x v="0"/>
    <x v="1"/>
    <n v="14.88"/>
  </r>
  <r>
    <s v="Palo Alto Networks Inc"/>
    <s v="PANW"/>
    <x v="0"/>
    <x v="0"/>
    <x v="3"/>
    <n v="14.61"/>
  </r>
  <r>
    <s v="Workday Inc"/>
    <s v="WDAY"/>
    <x v="0"/>
    <x v="0"/>
    <x v="3"/>
    <n v="14.59"/>
  </r>
  <r>
    <s v="Equinix Inc"/>
    <s v="EQIX"/>
    <x v="0"/>
    <x v="0"/>
    <x v="0"/>
    <n v="14.46"/>
  </r>
  <r>
    <s v="Check Point Software..."/>
    <s v="CHKP"/>
    <x v="0"/>
    <x v="0"/>
    <x v="3"/>
    <n v="14.39"/>
  </r>
  <r>
    <s v="TOSHIBA CORP"/>
    <s v="TOSBF"/>
    <x v="6"/>
    <x v="1"/>
    <x v="5"/>
    <n v="14.28"/>
  </r>
  <r>
    <s v="Infineon Tech. AG (ADR)"/>
    <s v="IFNNY"/>
    <x v="5"/>
    <x v="2"/>
    <x v="5"/>
    <n v="14.12"/>
  </r>
  <r>
    <s v="Expedia Inc"/>
    <s v="EXPE"/>
    <x v="0"/>
    <x v="0"/>
    <x v="0"/>
    <n v="13.95"/>
  </r>
  <r>
    <s v="Red Hat Inc"/>
    <s v="RHT"/>
    <x v="0"/>
    <x v="0"/>
    <x v="3"/>
    <n v="13.93"/>
  </r>
  <r>
    <s v="Discovery Communications..."/>
    <s v="DISCA"/>
    <x v="0"/>
    <x v="0"/>
    <x v="2"/>
    <n v="13.71"/>
  </r>
  <r>
    <s v="Philippine Long..."/>
    <s v="PHI"/>
    <x v="26"/>
    <x v="1"/>
    <x v="1"/>
    <n v="13.46"/>
  </r>
  <r>
    <s v="Iliad SA"/>
    <s v="ILD"/>
    <x v="13"/>
    <x v="2"/>
    <x v="1"/>
    <n v="13.066705000000001"/>
  </r>
  <r>
    <s v="CA, Inc."/>
    <s v="CA"/>
    <x v="0"/>
    <x v="0"/>
    <x v="3"/>
    <n v="12.97"/>
  </r>
  <r>
    <s v="Vipshop Holdings Ltd -..."/>
    <s v="VIPS"/>
    <x v="1"/>
    <x v="1"/>
    <x v="0"/>
    <n v="12.87"/>
  </r>
  <r>
    <s v="THALES ORD"/>
    <s v="THLEF"/>
    <x v="13"/>
    <x v="2"/>
    <x v="5"/>
    <n v="12.84"/>
  </r>
  <r>
    <s v="Tripadvisor Inc"/>
    <s v="TRIP"/>
    <x v="0"/>
    <x v="0"/>
    <x v="0"/>
    <n v="12.51"/>
  </r>
  <r>
    <s v="Akamai Technologies..."/>
    <s v="AKAM"/>
    <x v="0"/>
    <x v="0"/>
    <x v="0"/>
    <n v="12.47"/>
  </r>
  <r>
    <s v="Freescale Semiconductor..."/>
    <s v="FSL"/>
    <x v="0"/>
    <x v="0"/>
    <x v="5"/>
    <n v="12.33"/>
  </r>
  <r>
    <s v="MAROC TELECOM"/>
    <s v="MAOTF"/>
    <x v="27"/>
    <x v="4"/>
    <x v="1"/>
    <n v="12.22"/>
  </r>
  <r>
    <s v="Kabel Deutschland..."/>
    <s v="KD8"/>
    <x v="5"/>
    <x v="2"/>
    <x v="1"/>
    <n v="12.110333400000002"/>
  </r>
  <r>
    <s v="SanDisk Corporation"/>
    <s v="SNDK"/>
    <x v="0"/>
    <x v="0"/>
    <x v="5"/>
    <n v="12.11"/>
  </r>
  <r>
    <s v="Proximus NV - Belgacom"/>
    <s v="PROX"/>
    <x v="28"/>
    <x v="2"/>
    <x v="1"/>
    <n v="12.010248000000001"/>
  </r>
  <r>
    <s v="First data"/>
    <s v="private"/>
    <x v="0"/>
    <x v="0"/>
    <x v="4"/>
    <n v="12"/>
  </r>
  <r>
    <s v="Qorvo - TriQuint Semiconductor"/>
    <s v="QRVO"/>
    <x v="0"/>
    <x v="0"/>
    <x v="5"/>
    <n v="12"/>
  </r>
  <r>
    <s v="Xerox Corp"/>
    <s v="XRX"/>
    <x v="0"/>
    <x v="0"/>
    <x v="5"/>
    <n v="11.73"/>
  </r>
  <r>
    <s v="Fujitsu Ltd"/>
    <n v="6702"/>
    <x v="6"/>
    <x v="1"/>
    <x v="5"/>
    <n v="11.721599999999999"/>
  </r>
  <r>
    <s v="SES GLOBAL SA"/>
    <s v="SGBAF"/>
    <x v="29"/>
    <x v="2"/>
    <x v="1"/>
    <n v="11.69"/>
  </r>
  <r>
    <s v="Equifax Inc."/>
    <s v="EFX"/>
    <x v="0"/>
    <x v="0"/>
    <x v="0"/>
    <n v="11.55"/>
  </r>
  <r>
    <s v="Mobileye"/>
    <s v="MBLY"/>
    <x v="30"/>
    <x v="3"/>
    <x v="5"/>
    <n v="11.53"/>
  </r>
  <r>
    <s v="Best Buy Co Inc"/>
    <s v="BBY"/>
    <x v="0"/>
    <x v="0"/>
    <x v="5"/>
    <n v="11.51"/>
  </r>
  <r>
    <s v="ZTE Corporation"/>
    <n v="63"/>
    <x v="1"/>
    <x v="1"/>
    <x v="5"/>
    <n v="11.481497279999999"/>
  </r>
  <r>
    <s v="ServiceNow Inc"/>
    <s v="NOW"/>
    <x v="0"/>
    <x v="0"/>
    <x v="3"/>
    <n v="11.43"/>
  </r>
  <r>
    <s v="Xilinx, Inc."/>
    <s v="XLNX"/>
    <x v="0"/>
    <x v="0"/>
    <x v="5"/>
    <n v="11.42"/>
  </r>
  <r>
    <s v="Citrix Systems, Inc."/>
    <s v="CTXS"/>
    <x v="0"/>
    <x v="0"/>
    <x v="3"/>
    <n v="11.25"/>
  </r>
  <r>
    <s v="Pinterest"/>
    <s v="private"/>
    <x v="0"/>
    <x v="0"/>
    <x v="0"/>
    <n v="11"/>
  </r>
  <r>
    <s v="NVIDIA Corporation"/>
    <s v="NVDA"/>
    <x v="0"/>
    <x v="0"/>
    <x v="5"/>
    <n v="10.82"/>
  </r>
  <r>
    <s v="The Western Union..."/>
    <s v="WU"/>
    <x v="0"/>
    <x v="0"/>
    <x v="3"/>
    <n v="10.5"/>
  </r>
  <r>
    <s v="The Western Union..."/>
    <s v="WU"/>
    <x v="0"/>
    <x v="0"/>
    <x v="4"/>
    <n v="10.5"/>
  </r>
  <r>
    <s v="Shaw Communications Inc..."/>
    <s v="SJR"/>
    <x v="15"/>
    <x v="0"/>
    <x v="1"/>
    <n v="10.47"/>
  </r>
  <r>
    <s v="Alcatel Lucent SA (ADR)"/>
    <s v="ALU"/>
    <x v="13"/>
    <x v="2"/>
    <x v="5"/>
    <n v="10.37"/>
  </r>
  <r>
    <s v="Juniper Networks, Inc."/>
    <s v="JNPR"/>
    <x v="0"/>
    <x v="0"/>
    <x v="5"/>
    <n v="10.25"/>
  </r>
  <r>
    <s v="Turkcell Iletisim..."/>
    <s v="TKC"/>
    <x v="31"/>
    <x v="3"/>
    <x v="1"/>
    <n v="10.06"/>
  </r>
  <r>
    <s v="Dropbox"/>
    <s v="private"/>
    <x v="0"/>
    <x v="0"/>
    <x v="0"/>
    <n v="10"/>
  </r>
  <r>
    <s v="Otto Gruppe"/>
    <s v="private"/>
    <x v="5"/>
    <x v="2"/>
    <x v="0"/>
    <n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7">
  <r>
    <s v="Apple Inc."/>
    <s v="AAPL"/>
    <x v="0"/>
    <s v="NA"/>
    <n v="722.58"/>
  </r>
  <r>
    <s v="Google Inc"/>
    <s v="GOOGL"/>
    <x v="0"/>
    <s v="NA"/>
    <n v="362.34"/>
  </r>
  <r>
    <s v="Microsoft Corporation"/>
    <s v="MSFT"/>
    <x v="0"/>
    <s v="NA"/>
    <n v="357.15"/>
  </r>
  <r>
    <s v="Facebook Inc"/>
    <s v="FB"/>
    <x v="0"/>
    <s v="NA"/>
    <n v="240.85"/>
  </r>
  <r>
    <s v="Alibaba.com Limited"/>
    <s v="BABA"/>
    <x v="1"/>
    <s v="SE Asia"/>
    <n v="205.3"/>
  </r>
  <r>
    <s v="Amazon.com, Inc."/>
    <s v="AMZN"/>
    <x v="0"/>
    <s v="NA"/>
    <n v="202.15"/>
  </r>
  <r>
    <s v="Tencent Holdings Ltd"/>
    <n v="700"/>
    <x v="1"/>
    <s v="SE Asia"/>
    <n v="196.07087999999999"/>
  </r>
  <r>
    <s v="eBay Inc"/>
    <s v="EBAY"/>
    <x v="0"/>
    <s v="NA"/>
    <n v="73.180000000000007"/>
  </r>
  <r>
    <s v="Softbank Corp"/>
    <n v="9984"/>
    <x v="2"/>
    <s v="SE Asia"/>
    <n v="70.411000000000001"/>
  </r>
  <r>
    <s v="Baidu Inc (ADR)"/>
    <s v="BIDU"/>
    <x v="1"/>
    <s v="SE Asia"/>
    <n v="69.92"/>
  </r>
  <r>
    <s v="Priceline Group Inc"/>
    <s v="PCLN"/>
    <x v="0"/>
    <s v="NA"/>
    <n v="59.68"/>
  </r>
  <r>
    <s v="Uber"/>
    <s v="private"/>
    <x v="0"/>
    <s v="NA"/>
    <n v="55"/>
  </r>
  <r>
    <s v="JD.com"/>
    <s v="JD"/>
    <x v="1"/>
    <s v="SE Asia"/>
    <n v="47.17"/>
  </r>
  <r>
    <s v="Salesforce.com, inc."/>
    <s v="CRM"/>
    <x v="0"/>
    <s v="NA"/>
    <n v="45.68"/>
  </r>
  <r>
    <s v="Netflix, Inc."/>
    <s v="NFLX"/>
    <x v="0"/>
    <s v="NA"/>
    <n v="39.83"/>
  </r>
  <r>
    <s v="Yahoo! Inc."/>
    <s v="YHOO"/>
    <x v="0"/>
    <s v="NA"/>
    <n v="36.869999999999997"/>
  </r>
  <r>
    <s v="LinkedIn Corp"/>
    <s v="LNKD"/>
    <x v="0"/>
    <s v="NA"/>
    <n v="26.03"/>
  </r>
  <r>
    <s v="Airbnb"/>
    <s v="private"/>
    <x v="0"/>
    <s v="NA"/>
    <n v="25.5"/>
  </r>
  <r>
    <s v="Twitter Inc"/>
    <s v="TWTR"/>
    <x v="0"/>
    <s v="NA"/>
    <n v="23.72"/>
  </r>
  <r>
    <s v="Yahoo Japan Corporation"/>
    <n v="4689"/>
    <x v="2"/>
    <s v="SE Asia"/>
    <n v="22.8734"/>
  </r>
  <r>
    <s v="RAKUTEN INC"/>
    <s v="RKUNF"/>
    <x v="2"/>
    <s v="SE Asia"/>
    <n v="20.69"/>
  </r>
  <r>
    <s v="TD Ameritrade Holding..."/>
    <s v="AMTD"/>
    <x v="0"/>
    <s v="NA"/>
    <n v="20.010000000000002"/>
  </r>
  <r>
    <s v="Palantir"/>
    <s v="private"/>
    <x v="0"/>
    <s v="NA"/>
    <n v="20"/>
  </r>
  <r>
    <s v="Naver Corp"/>
    <n v="35420"/>
    <x v="3"/>
    <s v="SE Asia"/>
    <n v="18.96156014"/>
  </r>
  <r>
    <s v="NetEase, Inc (ADR)"/>
    <s v="NTES"/>
    <x v="1"/>
    <s v="SE Asia"/>
    <n v="18.96"/>
  </r>
  <r>
    <s v="Experian plc"/>
    <s v="EXPN"/>
    <x v="4"/>
    <s v="Europe"/>
    <n v="18.277446599999998"/>
  </r>
  <r>
    <s v="Symantec Corporation"/>
    <s v="SYMC"/>
    <x v="0"/>
    <s v="NA"/>
    <n v="15.83"/>
  </r>
  <r>
    <s v="Snapchat"/>
    <s v="private"/>
    <x v="0"/>
    <s v="NA"/>
    <n v="15.4"/>
  </r>
  <r>
    <s v="Flipkart"/>
    <s v="private"/>
    <x v="5"/>
    <s v="ME Asia"/>
    <n v="15"/>
  </r>
  <r>
    <s v="Didi Kuadi"/>
    <s v="private"/>
    <x v="1"/>
    <s v="SE Asia"/>
    <n v="15"/>
  </r>
  <r>
    <s v="Equinix Inc"/>
    <s v="EQIX"/>
    <x v="0"/>
    <s v="NA"/>
    <n v="14.46"/>
  </r>
  <r>
    <s v="Expedia Inc"/>
    <s v="EXPE"/>
    <x v="0"/>
    <s v="NA"/>
    <n v="13.95"/>
  </r>
  <r>
    <s v="Vipshop Holdings Ltd -..."/>
    <s v="VIPS"/>
    <x v="1"/>
    <s v="SE Asia"/>
    <n v="12.87"/>
  </r>
  <r>
    <s v="Tripadvisor Inc"/>
    <s v="TRIP"/>
    <x v="0"/>
    <s v="NA"/>
    <n v="12.51"/>
  </r>
  <r>
    <s v="Akamai Technologies..."/>
    <s v="AKAM"/>
    <x v="0"/>
    <s v="NA"/>
    <n v="12.47"/>
  </r>
  <r>
    <s v="Equifax Inc."/>
    <s v="EFX"/>
    <x v="0"/>
    <s v="NA"/>
    <n v="11.55"/>
  </r>
  <r>
    <s v="Pinterest"/>
    <s v="private"/>
    <x v="0"/>
    <s v="NA"/>
    <n v="11"/>
  </r>
  <r>
    <s v="Dropbox"/>
    <s v="private"/>
    <x v="0"/>
    <s v="NA"/>
    <n v="10"/>
  </r>
  <r>
    <s v="Otto Gruppe"/>
    <s v="private"/>
    <x v="6"/>
    <s v="Europe"/>
    <n v="10"/>
  </r>
  <r>
    <s v="Lufax"/>
    <s v="private"/>
    <x v="1"/>
    <s v="SE Asia"/>
    <n v="9.6"/>
  </r>
  <r>
    <s v="United Internet AG"/>
    <s v="UTDI"/>
    <x v="6"/>
    <s v="Europe"/>
    <n v="9.2745803999999996"/>
  </r>
  <r>
    <s v="Splunk Inc"/>
    <s v="SPLK"/>
    <x v="0"/>
    <s v="NA"/>
    <n v="8.75"/>
  </r>
  <r>
    <s v="Qihoo 360 Technology Co..."/>
    <s v="QIHU"/>
    <x v="1"/>
    <s v="SE Asia"/>
    <n v="8.73"/>
  </r>
  <r>
    <s v="E TRADE Financial Corp."/>
    <s v="ETFC"/>
    <x v="0"/>
    <s v="NA"/>
    <n v="8.68"/>
  </r>
  <r>
    <s v="Spotify"/>
    <s v="private"/>
    <x v="7"/>
    <s v="Europe"/>
    <n v="8.5"/>
  </r>
  <r>
    <s v="Zalando SE"/>
    <s v="ZAL"/>
    <x v="6"/>
    <s v="Europe"/>
    <n v="8.273726400000001"/>
  </r>
  <r>
    <s v="Zhong An Online"/>
    <s v="private"/>
    <x v="1"/>
    <s v="SE Asia"/>
    <n v="8"/>
  </r>
  <r>
    <s v="58.com Inc (ADR)"/>
    <s v="WUBA"/>
    <x v="1"/>
    <s v="SE Asia"/>
    <n v="7.4"/>
  </r>
  <r>
    <s v="Rocket Internet AG"/>
    <s v="RKET"/>
    <x v="6"/>
    <s v="Europe"/>
    <n v="7.3062342000000005"/>
  </r>
  <r>
    <s v="Daum Communications..."/>
    <n v="35720"/>
    <x v="3"/>
    <s v="SE Asia"/>
    <n v="7.28673313"/>
  </r>
  <r>
    <s v="Meituan"/>
    <s v="private"/>
    <x v="1"/>
    <s v="SE Asia"/>
    <n v="7"/>
  </r>
  <r>
    <s v="IAC/InterActiveCorp"/>
    <s v="IACI"/>
    <x v="0"/>
    <s v="NA"/>
    <n v="6.54"/>
  </r>
  <r>
    <s v="Mercadolibre Inc"/>
    <s v="MELI"/>
    <x v="8"/>
    <s v="LA"/>
    <n v="6.26"/>
  </r>
  <r>
    <s v="Square"/>
    <s v="private"/>
    <x v="0"/>
    <s v="NA"/>
    <n v="6"/>
  </r>
  <r>
    <s v="Autohome Inc (ADR)"/>
    <s v="ATHM"/>
    <x v="0"/>
    <s v="NA"/>
    <n v="5.62"/>
  </r>
  <r>
    <s v="LendingClub Corp"/>
    <s v="LC"/>
    <x v="0"/>
    <s v="NA"/>
    <n v="5.49"/>
  </r>
  <r>
    <s v="Rackspace Hosting, Inc."/>
    <s v="RAX"/>
    <x v="0"/>
    <s v="NA"/>
    <n v="5.31"/>
  </r>
  <r>
    <s v="ASOS plc"/>
    <s v="ASC"/>
    <x v="4"/>
    <s v="Europe"/>
    <n v="5.2063983"/>
  </r>
  <r>
    <s v="KINGSOFT CORP LTD"/>
    <s v="KSFTF"/>
    <x v="1"/>
    <s v="SE Asia"/>
    <n v="4.9400000000000004"/>
  </r>
  <r>
    <s v="Yandex NV"/>
    <s v="YNDX"/>
    <x v="9"/>
    <s v="Russia"/>
    <n v="4.92"/>
  </r>
  <r>
    <s v="Youku Tudou Inc (ADR)"/>
    <s v="YOKU"/>
    <x v="1"/>
    <s v="SE Asia"/>
    <n v="4.76"/>
  </r>
  <r>
    <s v="King Digital Entertainme..."/>
    <s v="KING"/>
    <x v="4"/>
    <s v="Europe"/>
    <n v="4.5"/>
  </r>
  <r>
    <s v="Zenefits"/>
    <s v="private"/>
    <x v="0"/>
    <s v="NA"/>
    <n v="4.5"/>
  </r>
  <r>
    <s v="Copart, Inc."/>
    <s v="CPRT"/>
    <x v="0"/>
    <s v="NA"/>
    <n v="4.49"/>
  </r>
  <r>
    <s v="GUNGHO ONLINE"/>
    <s v="GUNGF"/>
    <x v="2"/>
    <s v="SE Asia"/>
    <n v="4.4000000000000004"/>
  </r>
  <r>
    <s v="Mixi Inc"/>
    <n v="2121"/>
    <x v="2"/>
    <s v="SE Asia"/>
    <n v="4.2801748000000002"/>
  </r>
  <r>
    <s v="Ocado Group PLC"/>
    <s v="OCDO"/>
    <x v="4"/>
    <s v="Europe"/>
    <n v="4.1997230999999999"/>
  </r>
  <r>
    <s v="CheetahMobile"/>
    <s v="CMCM"/>
    <x v="1"/>
    <s v="SE Asia"/>
    <n v="4.07"/>
  </r>
  <r>
    <s v="Wikimedia"/>
    <s v="private"/>
    <x v="0"/>
    <s v="NA"/>
    <n v="4"/>
  </r>
  <r>
    <s v="Dianping.com"/>
    <s v="private"/>
    <x v="1"/>
    <s v="SE Asia"/>
    <n v="4"/>
  </r>
  <r>
    <s v="AOL, Inc."/>
    <s v="AOL"/>
    <x v="0"/>
    <s v="NA"/>
    <n v="3.93"/>
  </r>
  <r>
    <s v="YY Inc (ADR)"/>
    <s v="YY"/>
    <x v="1"/>
    <s v="SE Asia"/>
    <n v="3.75"/>
  </r>
  <r>
    <s v="CTS EVENTIM AG"/>
    <s v="EVD"/>
    <x v="6"/>
    <s v="Europe"/>
    <n v="3.6920392"/>
  </r>
  <r>
    <s v="Weibo Corp (ADR)"/>
    <s v="WB"/>
    <x v="1"/>
    <s v="SE Asia"/>
    <n v="3.54"/>
  </r>
  <r>
    <s v="VK"/>
    <s v="private"/>
    <x v="9"/>
    <s v="Russia"/>
    <n v="3.5"/>
  </r>
  <r>
    <s v="SouFun Holdings Ltd"/>
    <s v="SFUN"/>
    <x v="1"/>
    <s v="SE Asia"/>
    <n v="3.48"/>
  </r>
  <r>
    <s v="Groupon Inc"/>
    <s v="GRPN"/>
    <x v="0"/>
    <s v="NA"/>
    <n v="3.4"/>
  </r>
  <r>
    <s v="Global Fashion Group"/>
    <s v="private"/>
    <x v="10"/>
    <s v="Europe"/>
    <n v="3.4"/>
  </r>
  <r>
    <s v="Jumei International Holding Ltd(ADR)"/>
    <s v="JMEI"/>
    <x v="0"/>
    <s v="NA"/>
    <n v="3.32"/>
  </r>
  <r>
    <s v="Pandora Media Inc"/>
    <s v="P"/>
    <x v="0"/>
    <s v="NA"/>
    <n v="3.29"/>
  </r>
  <r>
    <s v="Kakaku.com Inc"/>
    <n v="2371"/>
    <x v="2"/>
    <s v="SE Asia"/>
    <n v="3.2316613999999997"/>
  </r>
  <r>
    <s v="Yelp Inc."/>
    <s v="YELP"/>
    <x v="0"/>
    <s v="NA"/>
    <n v="3.22"/>
  </r>
  <r>
    <s v="Wayfair"/>
    <s v="W"/>
    <x v="0"/>
    <s v="NA"/>
    <n v="3.14"/>
  </r>
  <r>
    <s v="SINA Corp"/>
    <s v="SINA"/>
    <x v="1"/>
    <s v="SE Asia"/>
    <n v="3.12"/>
  </r>
  <r>
    <s v="Delivery Hero"/>
    <s v="private"/>
    <x v="6"/>
    <s v="Europe"/>
    <n v="3.1"/>
  </r>
  <r>
    <s v="Fanatics"/>
    <s v="private"/>
    <x v="0"/>
    <s v="NA"/>
    <n v="3.1"/>
  </r>
  <r>
    <s v="VANCL"/>
    <s v="private"/>
    <x v="1"/>
    <s v="SE Asia"/>
    <n v="3"/>
  </r>
  <r>
    <s v="ContextLogic (Wish)"/>
    <s v="private"/>
    <x v="0"/>
    <s v="NA"/>
    <n v="3"/>
  </r>
  <r>
    <s v="DeNA Co Ltd"/>
    <n v="2432"/>
    <x v="2"/>
    <s v="SE Asia"/>
    <n v="2.9510756000000002"/>
  </r>
  <r>
    <s v="HomeAway, Inc."/>
    <s v="AWAY"/>
    <x v="0"/>
    <s v="NA"/>
    <n v="2.95"/>
  </r>
  <r>
    <s v="Criteo SA (ADR)"/>
    <s v="CRTO"/>
    <x v="11"/>
    <s v="Europe"/>
    <n v="2.91"/>
  </r>
  <r>
    <s v="Zynga Inc"/>
    <s v="ZNGA"/>
    <x v="0"/>
    <s v="NA"/>
    <n v="2.63"/>
  </r>
  <r>
    <s v="InMobi"/>
    <s v="private"/>
    <x v="5"/>
    <s v="ME Asia"/>
    <n v="2.5"/>
  </r>
  <r>
    <s v="Vente privée"/>
    <s v="private"/>
    <x v="11"/>
    <s v="Europe"/>
    <n v="2.5"/>
  </r>
  <r>
    <s v="Olacabs"/>
    <s v="private"/>
    <x v="5"/>
    <s v="ME Asia"/>
    <n v="2.5"/>
  </r>
  <r>
    <s v="Lyft"/>
    <s v="private"/>
    <x v="0"/>
    <s v="NA"/>
    <n v="2.5"/>
  </r>
  <r>
    <s v="Garena Online"/>
    <s v="private"/>
    <x v="12"/>
    <s v="ME Asia"/>
    <n v="2.5"/>
  </r>
  <r>
    <s v="Digital Sky Technologies - Mail.ru"/>
    <s v="MLRUY"/>
    <x v="9"/>
    <s v="Russia"/>
    <n v="2.4300000000000002"/>
  </r>
  <r>
    <s v="MAIL RU GROUP GDR"/>
    <s v="MLRUY"/>
    <x v="9"/>
    <s v="Russia"/>
    <n v="2.4300000000000002"/>
  </r>
  <r>
    <s v="Cnova NV"/>
    <s v="CNV"/>
    <x v="11"/>
    <s v="Europe"/>
    <n v="2.4"/>
  </r>
  <r>
    <s v="Houzz"/>
    <s v="private"/>
    <x v="0"/>
    <s v="NA"/>
    <n v="2.2999999999999998"/>
  </r>
  <r>
    <s v="Sohu.com Inc"/>
    <s v="SOHU"/>
    <x v="1"/>
    <s v="SE Asia"/>
    <n v="2.2799999999999998"/>
  </r>
  <r>
    <s v="Box"/>
    <s v="BOX"/>
    <x v="0"/>
    <s v="NA"/>
    <n v="2.25"/>
  </r>
  <r>
    <s v="Comscore Inc."/>
    <s v="SCOR"/>
    <x v="0"/>
    <s v="NA"/>
    <n v="2.14"/>
  </r>
  <r>
    <s v="Badoo"/>
    <s v="private"/>
    <x v="13"/>
    <s v="Europe"/>
    <n v="2"/>
  </r>
  <r>
    <s v="Coupang"/>
    <s v="private"/>
    <x v="3"/>
    <s v="SE Asia"/>
    <n v="2"/>
  </r>
  <r>
    <s v="Instacart"/>
    <s v="private"/>
    <x v="0"/>
    <s v="NA"/>
    <n v="2"/>
  </r>
  <r>
    <s v="Snapdeal"/>
    <s v="private"/>
    <x v="5"/>
    <s v="ME Asia"/>
    <n v="2"/>
  </r>
  <r>
    <s v="SurveyMonjey"/>
    <s v="private"/>
    <x v="0"/>
    <s v="NA"/>
    <n v="2"/>
  </r>
  <r>
    <s v="Trendy group"/>
    <s v="private"/>
    <x v="1"/>
    <s v="SE Asia"/>
    <n v="2"/>
  </r>
  <r>
    <s v="Domo"/>
    <s v="private"/>
    <x v="0"/>
    <s v="NA"/>
    <n v="2"/>
  </r>
  <r>
    <s v="Github"/>
    <s v="private"/>
    <x v="0"/>
    <s v="NA"/>
    <n v="2"/>
  </r>
  <r>
    <s v="One97 Communications"/>
    <s v="private"/>
    <x v="5"/>
    <s v="ME Asia"/>
    <n v="1.9"/>
  </r>
  <r>
    <s v="Prosper Marketplace"/>
    <s v="private"/>
    <x v="0"/>
    <s v="NA"/>
    <n v="1.9"/>
  </r>
  <r>
    <s v="Shanda Games Limited"/>
    <s v="GAME"/>
    <x v="1"/>
    <s v="SE Asia"/>
    <n v="1.86"/>
  </r>
  <r>
    <s v="Tanium"/>
    <s v="private"/>
    <x v="0"/>
    <s v="NA"/>
    <n v="1.8"/>
  </r>
  <r>
    <s v="New Relic Inc"/>
    <s v="NEWR"/>
    <x v="0"/>
    <s v="NA"/>
    <n v="1.66"/>
  </r>
  <r>
    <s v="GMO Internet Inc."/>
    <n v="9449"/>
    <x v="2"/>
    <s v="SE Asia"/>
    <n v="1.6572225999999999"/>
  </r>
  <r>
    <s v="N Brown Group plc"/>
    <s v="BWNG"/>
    <x v="4"/>
    <s v="Europe"/>
    <n v="1.5710582133"/>
  </r>
  <r>
    <s v="Kayak Software Corp"/>
    <s v="KYAK"/>
    <x v="0"/>
    <s v="NA"/>
    <n v="1.57"/>
  </r>
  <r>
    <s v="Jasper Technologies"/>
    <s v="private"/>
    <x v="0"/>
    <s v="NA"/>
    <n v="1.5"/>
  </r>
  <r>
    <s v="Koudai Shopping"/>
    <s v="private"/>
    <x v="1"/>
    <s v="SE Asia"/>
    <n v="1.5"/>
  </r>
  <r>
    <s v="Grabtaxi"/>
    <s v="private"/>
    <x v="12"/>
    <s v="ME Asia"/>
    <n v="1.5"/>
  </r>
  <r>
    <s v="InsideSales.com"/>
    <s v="private"/>
    <x v="0"/>
    <s v="NA"/>
    <n v="1.5"/>
  </r>
  <r>
    <s v="Ayden"/>
    <s v="private"/>
    <x v="14"/>
    <s v="Europe"/>
    <n v="1.5"/>
  </r>
  <r>
    <s v="Social Finance (SoFi)"/>
    <s v="private"/>
    <x v="0"/>
    <s v="NA"/>
    <n v="1.3"/>
  </r>
  <r>
    <s v="FanDuel"/>
    <s v="private"/>
    <x v="0"/>
    <s v="NA"/>
    <n v="1.3"/>
  </r>
  <r>
    <s v="Medallia"/>
    <s v="private"/>
    <x v="0"/>
    <s v="NA"/>
    <n v="1.3"/>
  </r>
  <r>
    <s v="App Nexus"/>
    <s v="private"/>
    <x v="0"/>
    <s v="NA"/>
    <n v="1.2"/>
  </r>
  <r>
    <s v="Automattic"/>
    <s v="private"/>
    <x v="0"/>
    <s v="NA"/>
    <n v="1.2"/>
  </r>
  <r>
    <s v="Sogou"/>
    <s v="private"/>
    <x v="1"/>
    <s v="SE Asia"/>
    <n v="1.2"/>
  </r>
  <r>
    <s v="DraftKings"/>
    <s v="private"/>
    <x v="0"/>
    <s v="NA"/>
    <n v="1.2"/>
  </r>
  <r>
    <s v="Lazada Group"/>
    <s v="private"/>
    <x v="12"/>
    <s v="ME Asia"/>
    <n v="1.2"/>
  </r>
  <r>
    <s v="Gilt Group"/>
    <s v="private"/>
    <x v="0"/>
    <s v="NA"/>
    <n v="1.1000000000000001"/>
  </r>
  <r>
    <s v="Nextdoor"/>
    <s v="private"/>
    <x v="0"/>
    <s v="NA"/>
    <n v="1.1000000000000001"/>
  </r>
  <r>
    <s v="Bankrate Inc."/>
    <s v="RATE"/>
    <x v="0"/>
    <s v="NA"/>
    <n v="1.0900000000000001"/>
  </r>
  <r>
    <s v="Bebei"/>
    <s v="private"/>
    <x v="1"/>
    <s v="SE Asia"/>
    <n v="1"/>
  </r>
  <r>
    <s v="Blablacar"/>
    <s v="private"/>
    <x v="11"/>
    <s v="Europe"/>
    <n v="1"/>
  </r>
  <r>
    <s v="CloudFare"/>
    <s v="private"/>
    <x v="0"/>
    <s v="NA"/>
    <n v="1"/>
  </r>
  <r>
    <s v="Eventbrite"/>
    <s v="private"/>
    <x v="0"/>
    <s v="NA"/>
    <n v="1"/>
  </r>
  <r>
    <s v="Evernote"/>
    <s v="private"/>
    <x v="0"/>
    <s v="NA"/>
    <n v="1"/>
  </r>
  <r>
    <s v="Home24"/>
    <s v="private"/>
    <x v="6"/>
    <s v="Europe"/>
    <n v="1"/>
  </r>
  <r>
    <s v="Just Fabulous JustFab"/>
    <s v="private"/>
    <x v="0"/>
    <s v="NA"/>
    <n v="1"/>
  </r>
  <r>
    <s v="Kabam"/>
    <s v="private"/>
    <x v="0"/>
    <s v="NA"/>
    <n v="1"/>
  </r>
  <r>
    <s v="Mogujie"/>
    <s v="private"/>
    <x v="1"/>
    <s v="SE Asia"/>
    <n v="1"/>
  </r>
  <r>
    <s v="Shazam"/>
    <s v="private"/>
    <x v="4"/>
    <s v="Europe"/>
    <n v="1"/>
  </r>
  <r>
    <s v="Tango"/>
    <s v="private"/>
    <x v="0"/>
    <s v="NA"/>
    <n v="1"/>
  </r>
  <r>
    <s v="Vevo"/>
    <s v="private"/>
    <x v="0"/>
    <s v="NA"/>
    <n v="1"/>
  </r>
  <r>
    <s v="Xulei Network Technologies"/>
    <s v="private"/>
    <x v="1"/>
    <s v="SE Asia"/>
    <n v="1"/>
  </r>
  <r>
    <s v="Yello Mobile"/>
    <s v="private"/>
    <x v="3"/>
    <s v="SE Asia"/>
    <n v="1"/>
  </r>
  <r>
    <s v="Zomato"/>
    <s v="private"/>
    <x v="5"/>
    <s v="ME Asia"/>
    <n v="1"/>
  </r>
  <r>
    <s v="Coupa Software"/>
    <s v="private"/>
    <x v="0"/>
    <s v="NA"/>
    <n v="1"/>
  </r>
  <r>
    <s v="Farfetch"/>
    <s v="private"/>
    <x v="4"/>
    <s v="Europe"/>
    <n v="1"/>
  </r>
  <r>
    <s v="Lamabang"/>
    <s v="private"/>
    <x v="1"/>
    <s v="SE Asia"/>
    <n v="1"/>
  </r>
  <r>
    <s v="Pluralsight"/>
    <s v="private"/>
    <x v="0"/>
    <s v="NA"/>
    <n v="1"/>
  </r>
  <r>
    <s v="Quikr"/>
    <s v="private"/>
    <x v="5"/>
    <s v="ME Asia"/>
    <n v="1"/>
  </r>
  <r>
    <s v="Tujia"/>
    <s v="private"/>
    <x v="1"/>
    <s v="SE Asia"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0">
  <r>
    <m/>
    <m/>
    <m/>
    <x v="0"/>
    <m/>
    <s v="mi 2015"/>
    <s v="fin 2014"/>
    <m/>
  </r>
  <r>
    <m/>
    <m/>
    <m/>
    <x v="0"/>
    <m/>
    <m/>
    <m/>
    <m/>
  </r>
  <r>
    <n v="1"/>
    <s v="Apple Inc."/>
    <s v="AAPL"/>
    <x v="1"/>
    <s v="NA"/>
    <n v="722.58"/>
    <n v="641.20000000000005"/>
    <n v="0.1269182782283218"/>
  </r>
  <r>
    <n v="2"/>
    <s v="Google Inc"/>
    <s v="GOOGL"/>
    <x v="1"/>
    <s v="NA"/>
    <n v="362.34"/>
    <n v="357.62"/>
    <n v="1.3198366981712395E-2"/>
  </r>
  <r>
    <n v="3"/>
    <s v="Microsoft Corporation"/>
    <s v="MSFT"/>
    <x v="1"/>
    <s v="NA"/>
    <n v="357.15"/>
    <n v="385.44"/>
    <n v="-7.339663760896642E-2"/>
  </r>
  <r>
    <n v="4"/>
    <s v="Facebook Inc"/>
    <s v="FB"/>
    <x v="1"/>
    <s v="NA"/>
    <n v="240.85"/>
    <n v="218.71"/>
    <n v="0.10122993918888024"/>
  </r>
  <r>
    <n v="5"/>
    <s v="Alibaba.com Limited"/>
    <s v="BABA"/>
    <x v="2"/>
    <s v="SE Asia"/>
    <n v="205.3"/>
    <n v="257.52"/>
    <n v="-0.20278036657346987"/>
  </r>
  <r>
    <n v="6"/>
    <s v="Amazon.com, Inc."/>
    <s v="AMZN"/>
    <x v="1"/>
    <s v="NA"/>
    <n v="202.15"/>
    <n v="142.85"/>
    <n v="0.41512075603780207"/>
  </r>
  <r>
    <n v="7"/>
    <s v="Tencent Holdings Ltd"/>
    <n v="700"/>
    <x v="2"/>
    <s v="SE Asia"/>
    <n v="196.07087999999999"/>
    <n v="136.65887109458598"/>
    <n v="0.4347468146747171"/>
  </r>
  <r>
    <n v="8"/>
    <s v="eBay Inc"/>
    <s v="EBAY"/>
    <x v="1"/>
    <s v="NA"/>
    <n v="73.180000000000007"/>
    <n v="69.83"/>
    <n v="4.7973650293570147E-2"/>
  </r>
  <r>
    <n v="9"/>
    <s v="Softbank Corp"/>
    <n v="9984"/>
    <x v="3"/>
    <s v="SE Asia"/>
    <n v="70.411000000000001"/>
    <n v="72.3"/>
    <n v="-2.6127247579529667E-2"/>
  </r>
  <r>
    <n v="10"/>
    <s v="Baidu Inc (ADR)"/>
    <s v="BIDU"/>
    <x v="2"/>
    <s v="SE Asia"/>
    <n v="69.92"/>
    <n v="78.239999999999995"/>
    <n v="-0.10633946830265839"/>
  </r>
  <r>
    <n v="11"/>
    <s v="Priceline Group Inc"/>
    <s v="PCLN"/>
    <x v="1"/>
    <s v="NA"/>
    <n v="59.68"/>
    <n v="59.79"/>
    <n v="-1.8397725372135687E-3"/>
  </r>
  <r>
    <n v="12"/>
    <s v="Uber"/>
    <s v="private"/>
    <x v="1"/>
    <s v="NA"/>
    <n v="55"/>
    <n v="41.2"/>
    <n v="0.33495145631067946"/>
  </r>
  <r>
    <n v="13"/>
    <s v="JD.com"/>
    <s v="JD"/>
    <x v="2"/>
    <s v="SE Asia"/>
    <n v="47.17"/>
    <n v="33.19"/>
    <n v="0.42121120819523972"/>
  </r>
  <r>
    <n v="14"/>
    <s v="Salesforce.com, inc."/>
    <s v="CRM"/>
    <x v="1"/>
    <s v="NA"/>
    <n v="45.68"/>
    <n v="37.380000000000003"/>
    <n v="0.22204387372926693"/>
  </r>
  <r>
    <n v="15"/>
    <s v="Netflix, Inc."/>
    <s v="NFLX"/>
    <x v="1"/>
    <s v="NA"/>
    <n v="39.83"/>
    <n v="21.02"/>
    <n v="0.89486203615604176"/>
  </r>
  <r>
    <n v="16"/>
    <s v="Yahoo! Inc."/>
    <s v="YHOO"/>
    <x v="1"/>
    <s v="NA"/>
    <n v="36.869999999999997"/>
    <n v="47.53"/>
    <n v="-0.22427940248264266"/>
  </r>
  <r>
    <n v="17"/>
    <s v="LinkedIn Corp"/>
    <s v="LNKD"/>
    <x v="1"/>
    <s v="NA"/>
    <n v="26.03"/>
    <n v="28.52"/>
    <n v="-8.7307152875175209E-2"/>
  </r>
  <r>
    <n v="18"/>
    <s v="Airbnb"/>
    <s v="private"/>
    <x v="1"/>
    <s v="NA"/>
    <n v="25.5"/>
    <n v="10"/>
    <n v="1.5499999999999998"/>
  </r>
  <r>
    <n v="19"/>
    <s v="Twitter Inc"/>
    <s v="TWTR"/>
    <x v="1"/>
    <s v="NA"/>
    <n v="23.72"/>
    <n v="23.2"/>
    <n v="2.2413793103448265E-2"/>
  </r>
  <r>
    <n v="20"/>
    <s v="Yahoo Japan Corporation"/>
    <n v="4689"/>
    <x v="3"/>
    <s v="SE Asia"/>
    <n v="22.8734"/>
    <n v="20.669888400000001"/>
    <n v="0.10660491035839348"/>
  </r>
  <r>
    <n v="21"/>
    <s v="RAKUTEN INC"/>
    <s v="RKUNF"/>
    <x v="3"/>
    <s v="SE Asia"/>
    <n v="20.69"/>
    <n v="18.829999999999998"/>
    <n v="9.8778544875199215E-2"/>
  </r>
  <r>
    <n v="22"/>
    <s v="TD Ameritrade Holding..."/>
    <s v="AMTD"/>
    <x v="1"/>
    <s v="NA"/>
    <n v="20.010000000000002"/>
    <n v="19.34"/>
    <n v="3.4643226473629829E-2"/>
  </r>
  <r>
    <n v="23"/>
    <s v="Palantir"/>
    <s v="private"/>
    <x v="1"/>
    <s v="NA"/>
    <n v="20"/>
    <n v="15"/>
    <n v="0.33333333333333326"/>
  </r>
  <r>
    <n v="24"/>
    <s v="Naver Corp"/>
    <n v="35420"/>
    <x v="4"/>
    <s v="SE Asia"/>
    <n v="18.96156014"/>
    <n v="21.767602"/>
    <n v="-0.1289090943504021"/>
  </r>
  <r>
    <n v="25"/>
    <s v="NetEase, Inc (ADR)"/>
    <s v="NTES"/>
    <x v="2"/>
    <s v="SE Asia"/>
    <n v="18.96"/>
    <n v="12.92"/>
    <n v="0.46749226006191957"/>
  </r>
  <r>
    <n v="26"/>
    <s v="Experian plc"/>
    <s v="EXPN"/>
    <x v="5"/>
    <s v="Europe"/>
    <n v="18.277446599999998"/>
    <n v="16.634026500000001"/>
    <n v="9.8798694351003746E-2"/>
  </r>
  <r>
    <n v="27"/>
    <s v="Symantec Corporation"/>
    <s v="SYMC"/>
    <x v="1"/>
    <s v="NA"/>
    <n v="15.83"/>
    <n v="17.66"/>
    <n v="-0.10362400906002267"/>
  </r>
  <r>
    <n v="28"/>
    <s v="Snapchat"/>
    <s v="private"/>
    <x v="1"/>
    <s v="NA"/>
    <n v="15.4"/>
    <n v="10"/>
    <n v="0.54"/>
  </r>
  <r>
    <n v="29"/>
    <s v="Flipkart"/>
    <s v="private"/>
    <x v="6"/>
    <s v="ME Asia"/>
    <n v="15"/>
    <n v="11"/>
    <n v="0.36363636363636354"/>
  </r>
  <r>
    <n v="30"/>
    <s v="Didi Kuadi"/>
    <s v="private"/>
    <x v="2"/>
    <s v="SE Asia"/>
    <n v="15"/>
    <n v="12"/>
    <n v="0.25"/>
  </r>
  <r>
    <n v="31"/>
    <s v="Equinix Inc"/>
    <s v="EQIX"/>
    <x v="1"/>
    <s v="NA"/>
    <n v="14.46"/>
    <n v="12.45"/>
    <n v="0.16144578313253022"/>
  </r>
  <r>
    <n v="32"/>
    <s v="Expedia Inc"/>
    <s v="EXPE"/>
    <x v="1"/>
    <s v="NA"/>
    <n v="13.95"/>
    <n v="10.85"/>
    <n v="0.28571428571428559"/>
  </r>
  <r>
    <n v="33"/>
    <s v="Vipshop Holdings Ltd -..."/>
    <s v="VIPS"/>
    <x v="2"/>
    <s v="SE Asia"/>
    <n v="12.87"/>
    <n v="11.7"/>
    <n v="0.10000000000000009"/>
  </r>
  <r>
    <n v="34"/>
    <s v="Tripadvisor Inc"/>
    <s v="TRIP"/>
    <x v="1"/>
    <s v="NA"/>
    <n v="12.51"/>
    <n v="10.66"/>
    <n v="0.17354596622889296"/>
  </r>
  <r>
    <n v="35"/>
    <s v="Akamai Technologies..."/>
    <s v="AKAM"/>
    <x v="1"/>
    <s v="NA"/>
    <n v="12.47"/>
    <n v="11.26"/>
    <n v="0.10746003552397876"/>
  </r>
  <r>
    <n v="36"/>
    <s v="Equifax Inc."/>
    <s v="EFX"/>
    <x v="1"/>
    <s v="NA"/>
    <n v="11.55"/>
    <n v="9.81"/>
    <n v="0.17737003058103973"/>
  </r>
  <r>
    <n v="37"/>
    <s v="Pinterest"/>
    <s v="private"/>
    <x v="1"/>
    <s v="NA"/>
    <n v="11"/>
    <n v="11"/>
    <n v="0"/>
  </r>
  <r>
    <n v="38"/>
    <s v="Dropbox"/>
    <s v="private"/>
    <x v="1"/>
    <s v="NA"/>
    <n v="10"/>
    <n v="1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5" cacheId="1" applyNumberFormats="0" applyBorderFormats="0" applyFontFormats="0" applyPatternFormats="0" applyAlignmentFormats="0" applyWidthHeightFormats="1" dataCaption="Valeurs" updatedVersion="5" minRefreshableVersion="3" useAutoFormatting="1" itemPrintTitles="1" mergeItem="1" createdVersion="5" indent="0" outline="1" outlineData="1" multipleFieldFilters="0" chartFormat="19">
  <location ref="I37:J53" firstHeaderRow="1" firstDataRow="1" firstDataCol="1"/>
  <pivotFields count="5">
    <pivotField showAll="0" defaultSubtotal="0"/>
    <pivotField showAll="0" defaultSubtotal="0"/>
    <pivotField axis="axisRow" showAll="0" sortType="descending">
      <items count="16">
        <item x="8"/>
        <item x="1"/>
        <item x="13"/>
        <item x="11"/>
        <item x="6"/>
        <item x="5"/>
        <item x="2"/>
        <item x="3"/>
        <item x="10"/>
        <item x="14"/>
        <item x="9"/>
        <item x="12"/>
        <item x="7"/>
        <item x="4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numFmtId="4" showAll="0" defaultSubtotal="0"/>
  </pivotFields>
  <rowFields count="1">
    <field x="2"/>
  </rowFields>
  <rowItems count="16">
    <i>
      <x v="14"/>
    </i>
    <i>
      <x v="1"/>
    </i>
    <i>
      <x v="6"/>
    </i>
    <i>
      <x v="4"/>
    </i>
    <i>
      <x v="13"/>
    </i>
    <i>
      <x v="7"/>
    </i>
    <i>
      <x v="5"/>
    </i>
    <i>
      <x v="10"/>
    </i>
    <i>
      <x v="3"/>
    </i>
    <i>
      <x v="12"/>
    </i>
    <i>
      <x/>
    </i>
    <i>
      <x v="11"/>
    </i>
    <i>
      <x v="8"/>
    </i>
    <i>
      <x v="2"/>
    </i>
    <i>
      <x v="9"/>
    </i>
    <i t="grand">
      <x/>
    </i>
  </rowItems>
  <colItems count="1">
    <i/>
  </colItems>
  <dataFields count="1">
    <dataField name="Somme de Valeur de marché" fld="4" baseField="0" baseItem="0"/>
  </dataFields>
  <formats count="2">
    <format dxfId="4">
      <pivotArea collapsedLevelsAreSubtotals="1" fieldPosition="0">
        <references count="1">
          <reference field="2" count="0"/>
        </references>
      </pivotArea>
    </format>
    <format dxfId="3">
      <pivotArea grandRow="1" outline="0" collapsedLevelsAreSubtotals="1" fieldPosition="0"/>
    </format>
  </formats>
  <chartFormats count="16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4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4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4" format="4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4" format="5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4" format="6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4" format="7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4" format="8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4" format="9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4" format="10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4" format="1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4" format="12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4" format="13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4" format="14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4" format="15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6" cacheId="2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 chartFormat="2">
  <location ref="K31:L38" firstHeaderRow="1" firstDataRow="1" firstDataCol="1"/>
  <pivotFields count="8">
    <pivotField showAll="0"/>
    <pivotField showAll="0"/>
    <pivotField showAll="0"/>
    <pivotField axis="axisRow" showAll="0" sortType="descending">
      <items count="8">
        <item x="2"/>
        <item x="6"/>
        <item x="3"/>
        <item x="4"/>
        <item x="5"/>
        <item x="1"/>
        <item h="1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/>
  </pivotFields>
  <rowFields count="1">
    <field x="3"/>
  </rowFields>
  <rowItems count="7">
    <i>
      <x v="5"/>
    </i>
    <i>
      <x/>
    </i>
    <i>
      <x v="2"/>
    </i>
    <i>
      <x v="3"/>
    </i>
    <i>
      <x v="4"/>
    </i>
    <i>
      <x v="1"/>
    </i>
    <i t="grand">
      <x/>
    </i>
  </rowItems>
  <colItems count="1">
    <i/>
  </colItems>
  <dataFields count="1">
    <dataField name="Somme de Valeur de marché" fld="5" baseField="3" baseItem="0" numFmtId="4"/>
  </dataFields>
  <formats count="1">
    <format dxfId="2">
      <pivotArea outline="0" collapsedLevelsAreSubtotals="1" fieldPosition="0"/>
    </format>
  </format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8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 chartFormat="19">
  <location ref="J89:Q98" firstHeaderRow="1" firstDataRow="2" firstDataCol="1"/>
  <pivotFields count="6">
    <pivotField showAll="0"/>
    <pivotField showAll="0"/>
    <pivotField showAll="0"/>
    <pivotField axis="axisRow" showAll="0" sortType="descending">
      <items count="9">
        <item x="4"/>
        <item x="5"/>
        <item x="2"/>
        <item x="6"/>
        <item x="3"/>
        <item x="0"/>
        <item x="1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8">
        <item x="3"/>
        <item x="5"/>
        <item x="4"/>
        <item x="0"/>
        <item x="2"/>
        <item x="1"/>
        <item h="1" x="6"/>
        <item t="default"/>
      </items>
    </pivotField>
    <pivotField dataField="1" showAll="0"/>
  </pivotFields>
  <rowFields count="1">
    <field x="3"/>
  </rowFields>
  <rowItems count="8">
    <i>
      <x v="5"/>
    </i>
    <i>
      <x v="6"/>
    </i>
    <i>
      <x v="2"/>
    </i>
    <i>
      <x v="4"/>
    </i>
    <i>
      <x/>
    </i>
    <i>
      <x v="1"/>
    </i>
    <i>
      <x v="3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omme de Market cap $ 4" fld="5" baseField="4" baseItem="0" numFmtId="1"/>
  </dataFields>
  <formats count="1">
    <format dxfId="1">
      <pivotArea outline="0" collapsedLevelsAreSubtotals="1" fieldPosition="0"/>
    </format>
  </formats>
  <chartFormats count="6">
    <chartFormat chart="7" format="2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7" format="2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7" format="2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7" format="2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7" format="2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7" format="2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eau croisé dynamique7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 chartFormat="23">
  <location ref="J43:R51" firstHeaderRow="1" firstDataRow="2" firstDataCol="1"/>
  <pivotFields count="6">
    <pivotField showAll="0"/>
    <pivotField showAll="0"/>
    <pivotField showAll="0" sortType="ascending">
      <items count="33">
        <item x="10"/>
        <item x="28"/>
        <item x="22"/>
        <item x="15"/>
        <item x="1"/>
        <item x="20"/>
        <item x="13"/>
        <item x="5"/>
        <item x="16"/>
        <item x="23"/>
        <item x="30"/>
        <item x="21"/>
        <item x="6"/>
        <item x="2"/>
        <item x="29"/>
        <item x="8"/>
        <item x="27"/>
        <item x="12"/>
        <item x="18"/>
        <item x="26"/>
        <item x="9"/>
        <item x="14"/>
        <item x="11"/>
        <item x="7"/>
        <item x="17"/>
        <item x="19"/>
        <item x="3"/>
        <item x="24"/>
        <item x="31"/>
        <item x="4"/>
        <item x="0"/>
        <item x="2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9">
        <item x="4"/>
        <item x="5"/>
        <item x="2"/>
        <item x="6"/>
        <item x="3"/>
        <item x="0"/>
        <item x="1"/>
        <item h="1" x="7"/>
        <item t="default"/>
      </items>
    </pivotField>
    <pivotField axis="axisRow" showAll="0" sortType="descending">
      <items count="8">
        <item x="3"/>
        <item x="5"/>
        <item x="4"/>
        <item x="0"/>
        <item x="2"/>
        <item x="1"/>
        <item h="1"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4"/>
  </rowFields>
  <rowItems count="7">
    <i>
      <x v="3"/>
    </i>
    <i>
      <x v="5"/>
    </i>
    <i>
      <x v="1"/>
    </i>
    <i>
      <x v="4"/>
    </i>
    <i>
      <x/>
    </i>
    <i>
      <x v="2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mme de Market cap $ 4" fld="5" baseField="2" baseItem="0" numFmtId="3"/>
  </dataFields>
  <formats count="1">
    <format dxfId="0">
      <pivotArea outline="0" collapsedLevelsAreSubtotals="1" fieldPosition="0"/>
    </format>
  </formats>
  <chartFormats count="21">
    <chartFormat chart="4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4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4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4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4" format="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4" format="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4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17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7" format="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7" format="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7" format="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7" format="1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17" format="1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17" format="1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18" format="1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8" format="1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8" format="1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8" format="1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8" format="1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18" format="1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18" format="2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7"/>
  <sheetViews>
    <sheetView tabSelected="1" zoomScale="70" zoomScaleNormal="70" workbookViewId="0"/>
  </sheetViews>
  <sheetFormatPr baseColWidth="10" defaultRowHeight="15" x14ac:dyDescent="0.25"/>
  <cols>
    <col min="2" max="2" width="37.140625" customWidth="1"/>
    <col min="3" max="3" width="23.140625" style="2" customWidth="1"/>
    <col min="4" max="4" width="21.28515625" style="2" customWidth="1"/>
    <col min="5" max="5" width="15.5703125" style="2" customWidth="1"/>
    <col min="6" max="6" width="28.85546875" style="2" customWidth="1"/>
    <col min="9" max="9" width="30.5703125" bestFit="1" customWidth="1"/>
    <col min="10" max="10" width="34.28515625" bestFit="1" customWidth="1"/>
    <col min="11" max="11" width="17" customWidth="1"/>
  </cols>
  <sheetData>
    <row r="2" spans="1:6" ht="26.25" x14ac:dyDescent="0.4">
      <c r="B2" s="5" t="s">
        <v>587</v>
      </c>
    </row>
    <row r="3" spans="1:6" ht="21" x14ac:dyDescent="0.35">
      <c r="B3" s="7" t="s">
        <v>584</v>
      </c>
    </row>
    <row r="4" spans="1:6" x14ac:dyDescent="0.25">
      <c r="B4" s="8" t="s">
        <v>586</v>
      </c>
    </row>
    <row r="5" spans="1:6" x14ac:dyDescent="0.25">
      <c r="B5" s="29" t="s">
        <v>603</v>
      </c>
    </row>
    <row r="6" spans="1:6" x14ac:dyDescent="0.25">
      <c r="F6" s="11"/>
    </row>
    <row r="7" spans="1:6" x14ac:dyDescent="0.25">
      <c r="B7" s="8" t="s">
        <v>590</v>
      </c>
      <c r="C7" s="15">
        <v>157</v>
      </c>
      <c r="D7"/>
      <c r="E7" s="14" t="s">
        <v>589</v>
      </c>
      <c r="F7" s="13">
        <f>SUM(F11:F167)</f>
        <v>3533.5249140832998</v>
      </c>
    </row>
    <row r="9" spans="1:6" x14ac:dyDescent="0.25">
      <c r="A9" s="10" t="s">
        <v>588</v>
      </c>
      <c r="B9" s="9" t="s">
        <v>582</v>
      </c>
      <c r="C9" s="10" t="s">
        <v>583</v>
      </c>
      <c r="D9" s="10" t="s">
        <v>0</v>
      </c>
      <c r="E9" s="10" t="s">
        <v>1</v>
      </c>
      <c r="F9" s="10" t="s">
        <v>585</v>
      </c>
    </row>
    <row r="10" spans="1:6" x14ac:dyDescent="0.25">
      <c r="A10" s="10" t="s">
        <v>592</v>
      </c>
      <c r="B10" s="9"/>
      <c r="C10" s="10"/>
      <c r="D10" s="10"/>
      <c r="E10" s="10"/>
      <c r="F10" s="10"/>
    </row>
    <row r="11" spans="1:6" x14ac:dyDescent="0.25">
      <c r="A11" s="2">
        <v>1</v>
      </c>
      <c r="B11" s="8" t="s">
        <v>146</v>
      </c>
      <c r="C11" s="2" t="s">
        <v>147</v>
      </c>
      <c r="D11" s="2" t="s">
        <v>8</v>
      </c>
      <c r="E11" s="2" t="s">
        <v>9</v>
      </c>
      <c r="F11" s="13">
        <v>722.58</v>
      </c>
    </row>
    <row r="12" spans="1:6" x14ac:dyDescent="0.25">
      <c r="A12" s="2">
        <v>2</v>
      </c>
      <c r="B12" s="8" t="s">
        <v>275</v>
      </c>
      <c r="C12" s="2" t="s">
        <v>276</v>
      </c>
      <c r="D12" s="2" t="s">
        <v>8</v>
      </c>
      <c r="E12" s="2" t="s">
        <v>9</v>
      </c>
      <c r="F12" s="13">
        <v>362.34</v>
      </c>
    </row>
    <row r="13" spans="1:6" x14ac:dyDescent="0.25">
      <c r="A13" s="2">
        <v>3</v>
      </c>
      <c r="B13" s="8" t="s">
        <v>354</v>
      </c>
      <c r="C13" s="2" t="s">
        <v>355</v>
      </c>
      <c r="D13" s="2" t="s">
        <v>8</v>
      </c>
      <c r="E13" s="2" t="s">
        <v>9</v>
      </c>
      <c r="F13" s="13">
        <v>357.15</v>
      </c>
    </row>
    <row r="14" spans="1:6" x14ac:dyDescent="0.25">
      <c r="A14" s="2">
        <v>4</v>
      </c>
      <c r="B14" s="8" t="s">
        <v>261</v>
      </c>
      <c r="C14" s="2" t="s">
        <v>262</v>
      </c>
      <c r="D14" s="2" t="s">
        <v>8</v>
      </c>
      <c r="E14" s="2" t="s">
        <v>9</v>
      </c>
      <c r="F14" s="13">
        <v>240.85</v>
      </c>
    </row>
    <row r="15" spans="1:6" x14ac:dyDescent="0.25">
      <c r="A15" s="2">
        <v>5</v>
      </c>
      <c r="B15" s="8" t="s">
        <v>124</v>
      </c>
      <c r="C15" s="2" t="s">
        <v>125</v>
      </c>
      <c r="D15" s="2" t="s">
        <v>25</v>
      </c>
      <c r="E15" s="2" t="s">
        <v>19</v>
      </c>
      <c r="F15" s="13">
        <v>205.3</v>
      </c>
    </row>
    <row r="16" spans="1:6" x14ac:dyDescent="0.25">
      <c r="A16" s="2">
        <v>6</v>
      </c>
      <c r="B16" s="8" t="s">
        <v>135</v>
      </c>
      <c r="C16" s="2" t="s">
        <v>136</v>
      </c>
      <c r="D16" s="2" t="s">
        <v>8</v>
      </c>
      <c r="E16" s="2" t="s">
        <v>9</v>
      </c>
      <c r="F16" s="13">
        <v>202.15</v>
      </c>
    </row>
    <row r="17" spans="1:6" x14ac:dyDescent="0.25">
      <c r="A17" s="2">
        <v>7</v>
      </c>
      <c r="B17" s="8" t="s">
        <v>498</v>
      </c>
      <c r="C17" s="2">
        <v>700</v>
      </c>
      <c r="D17" s="2" t="s">
        <v>25</v>
      </c>
      <c r="E17" s="2" t="s">
        <v>19</v>
      </c>
      <c r="F17" s="13">
        <v>196.07087999999999</v>
      </c>
    </row>
    <row r="18" spans="1:6" x14ac:dyDescent="0.25">
      <c r="A18" s="2">
        <v>8</v>
      </c>
      <c r="B18" s="8" t="s">
        <v>243</v>
      </c>
      <c r="C18" s="2" t="s">
        <v>244</v>
      </c>
      <c r="D18" s="2" t="s">
        <v>8</v>
      </c>
      <c r="E18" s="2" t="s">
        <v>9</v>
      </c>
      <c r="F18" s="13">
        <v>73.180000000000007</v>
      </c>
    </row>
    <row r="19" spans="1:6" x14ac:dyDescent="0.25">
      <c r="A19" s="2">
        <v>9</v>
      </c>
      <c r="B19" s="8" t="s">
        <v>463</v>
      </c>
      <c r="C19" s="2">
        <v>9984</v>
      </c>
      <c r="D19" s="2" t="s">
        <v>18</v>
      </c>
      <c r="E19" s="2" t="s">
        <v>19</v>
      </c>
      <c r="F19" s="13">
        <v>70.411000000000001</v>
      </c>
    </row>
    <row r="20" spans="1:6" x14ac:dyDescent="0.25">
      <c r="A20" s="2">
        <v>10</v>
      </c>
      <c r="B20" s="8" t="s">
        <v>164</v>
      </c>
      <c r="C20" s="2" t="s">
        <v>165</v>
      </c>
      <c r="D20" s="2" t="s">
        <v>25</v>
      </c>
      <c r="E20" s="2" t="s">
        <v>19</v>
      </c>
      <c r="F20" s="13">
        <v>69.92</v>
      </c>
    </row>
    <row r="21" spans="1:6" x14ac:dyDescent="0.25">
      <c r="A21" s="2">
        <v>11</v>
      </c>
      <c r="B21" s="8" t="s">
        <v>405</v>
      </c>
      <c r="C21" s="2" t="s">
        <v>406</v>
      </c>
      <c r="D21" s="2" t="s">
        <v>8</v>
      </c>
      <c r="E21" s="2" t="s">
        <v>9</v>
      </c>
      <c r="F21" s="13">
        <v>59.68</v>
      </c>
    </row>
    <row r="22" spans="1:6" x14ac:dyDescent="0.25">
      <c r="A22" s="2">
        <v>12</v>
      </c>
      <c r="B22" s="8" t="s">
        <v>97</v>
      </c>
      <c r="C22" s="2" t="s">
        <v>577</v>
      </c>
      <c r="D22" s="2" t="s">
        <v>8</v>
      </c>
      <c r="E22" s="2" t="s">
        <v>9</v>
      </c>
      <c r="F22" s="13">
        <v>55</v>
      </c>
    </row>
    <row r="23" spans="1:6" x14ac:dyDescent="0.25">
      <c r="A23" s="2">
        <v>13</v>
      </c>
      <c r="B23" s="8" t="s">
        <v>307</v>
      </c>
      <c r="C23" s="2" t="s">
        <v>308</v>
      </c>
      <c r="D23" s="2" t="s">
        <v>25</v>
      </c>
      <c r="E23" s="2" t="s">
        <v>19</v>
      </c>
      <c r="F23" s="13">
        <v>47.17</v>
      </c>
    </row>
    <row r="24" spans="1:6" x14ac:dyDescent="0.25">
      <c r="A24" s="2">
        <v>14</v>
      </c>
      <c r="B24" s="8" t="s">
        <v>576</v>
      </c>
      <c r="C24" s="2" t="s">
        <v>429</v>
      </c>
      <c r="D24" s="2" t="s">
        <v>8</v>
      </c>
      <c r="E24" s="2" t="s">
        <v>9</v>
      </c>
      <c r="F24" s="13">
        <v>45.68</v>
      </c>
    </row>
    <row r="25" spans="1:6" x14ac:dyDescent="0.25">
      <c r="A25" s="2">
        <v>15</v>
      </c>
      <c r="B25" s="8" t="s">
        <v>368</v>
      </c>
      <c r="C25" s="2" t="s">
        <v>369</v>
      </c>
      <c r="D25" s="2" t="s">
        <v>8</v>
      </c>
      <c r="E25" s="2" t="s">
        <v>9</v>
      </c>
      <c r="F25" s="13">
        <v>39.83</v>
      </c>
    </row>
    <row r="26" spans="1:6" x14ac:dyDescent="0.25">
      <c r="A26" s="2">
        <v>16</v>
      </c>
      <c r="B26" s="8" t="s">
        <v>558</v>
      </c>
      <c r="C26" s="2" t="s">
        <v>559</v>
      </c>
      <c r="D26" s="2" t="s">
        <v>8</v>
      </c>
      <c r="E26" s="2" t="s">
        <v>9</v>
      </c>
      <c r="F26" s="13">
        <v>36.869999999999997</v>
      </c>
    </row>
    <row r="27" spans="1:6" x14ac:dyDescent="0.25">
      <c r="A27" s="2">
        <v>17</v>
      </c>
      <c r="B27" s="8" t="s">
        <v>336</v>
      </c>
      <c r="C27" s="2" t="s">
        <v>337</v>
      </c>
      <c r="D27" s="2" t="s">
        <v>8</v>
      </c>
      <c r="E27" s="2" t="s">
        <v>9</v>
      </c>
      <c r="F27" s="13">
        <v>26.03</v>
      </c>
    </row>
    <row r="28" spans="1:6" x14ac:dyDescent="0.25">
      <c r="A28" s="2">
        <v>18</v>
      </c>
      <c r="B28" s="8" t="s">
        <v>16</v>
      </c>
      <c r="C28" s="2" t="s">
        <v>577</v>
      </c>
      <c r="D28" s="2" t="s">
        <v>8</v>
      </c>
      <c r="E28" s="2" t="s">
        <v>9</v>
      </c>
      <c r="F28" s="13">
        <v>25.5</v>
      </c>
    </row>
    <row r="29" spans="1:6" x14ac:dyDescent="0.25">
      <c r="A29" s="2">
        <v>19</v>
      </c>
      <c r="B29" s="8" t="s">
        <v>524</v>
      </c>
      <c r="C29" s="2" t="s">
        <v>525</v>
      </c>
      <c r="D29" s="2" t="s">
        <v>8</v>
      </c>
      <c r="E29" s="2" t="s">
        <v>9</v>
      </c>
      <c r="F29" s="13">
        <v>23.72</v>
      </c>
    </row>
    <row r="30" spans="1:6" x14ac:dyDescent="0.25">
      <c r="A30" s="2">
        <v>20</v>
      </c>
      <c r="B30" s="8" t="s">
        <v>557</v>
      </c>
      <c r="C30" s="2">
        <v>4689</v>
      </c>
      <c r="D30" s="2" t="s">
        <v>18</v>
      </c>
      <c r="E30" s="2" t="s">
        <v>19</v>
      </c>
      <c r="F30" s="13">
        <v>22.8734</v>
      </c>
    </row>
    <row r="31" spans="1:6" x14ac:dyDescent="0.25">
      <c r="A31" s="2">
        <v>21</v>
      </c>
      <c r="B31" s="8" t="s">
        <v>416</v>
      </c>
      <c r="C31" s="2" t="s">
        <v>417</v>
      </c>
      <c r="D31" s="2" t="s">
        <v>18</v>
      </c>
      <c r="E31" s="2" t="s">
        <v>19</v>
      </c>
      <c r="F31" s="13">
        <v>20.69</v>
      </c>
    </row>
    <row r="32" spans="1:6" x14ac:dyDescent="0.25">
      <c r="A32" s="2">
        <v>22</v>
      </c>
      <c r="B32" s="8" t="s">
        <v>479</v>
      </c>
      <c r="C32" s="2" t="s">
        <v>480</v>
      </c>
      <c r="D32" s="2" t="s">
        <v>8</v>
      </c>
      <c r="E32" s="2" t="s">
        <v>9</v>
      </c>
      <c r="F32" s="13">
        <v>20.010000000000002</v>
      </c>
    </row>
    <row r="33" spans="1:11" x14ac:dyDescent="0.25">
      <c r="A33" s="2">
        <v>23</v>
      </c>
      <c r="B33" s="8" t="s">
        <v>80</v>
      </c>
      <c r="C33" s="2" t="s">
        <v>577</v>
      </c>
      <c r="D33" s="2" t="s">
        <v>8</v>
      </c>
      <c r="E33" s="2" t="s">
        <v>9</v>
      </c>
      <c r="F33" s="13">
        <v>20</v>
      </c>
    </row>
    <row r="34" spans="1:11" x14ac:dyDescent="0.25">
      <c r="A34" s="2">
        <v>24</v>
      </c>
      <c r="B34" s="8" t="s">
        <v>365</v>
      </c>
      <c r="C34" s="2">
        <v>35420</v>
      </c>
      <c r="D34" s="2" t="s">
        <v>29</v>
      </c>
      <c r="E34" s="2" t="s">
        <v>19</v>
      </c>
      <c r="F34" s="13">
        <v>18.96156014</v>
      </c>
    </row>
    <row r="35" spans="1:11" x14ac:dyDescent="0.25">
      <c r="A35" s="2">
        <v>25</v>
      </c>
      <c r="B35" s="8" t="s">
        <v>366</v>
      </c>
      <c r="C35" s="2" t="s">
        <v>367</v>
      </c>
      <c r="D35" s="2" t="s">
        <v>25</v>
      </c>
      <c r="E35" s="2" t="s">
        <v>19</v>
      </c>
      <c r="F35" s="13">
        <v>18.96</v>
      </c>
    </row>
    <row r="36" spans="1:11" x14ac:dyDescent="0.25">
      <c r="A36" s="2">
        <v>26</v>
      </c>
      <c r="B36" s="8" t="s">
        <v>259</v>
      </c>
      <c r="C36" s="2" t="s">
        <v>260</v>
      </c>
      <c r="D36" s="2" t="s">
        <v>46</v>
      </c>
      <c r="E36" s="2" t="s">
        <v>3</v>
      </c>
      <c r="F36" s="13">
        <v>18.277446599999998</v>
      </c>
    </row>
    <row r="37" spans="1:11" ht="15.75" thickBot="1" x14ac:dyDescent="0.3">
      <c r="A37" s="2">
        <v>27</v>
      </c>
      <c r="B37" s="8" t="s">
        <v>475</v>
      </c>
      <c r="C37" s="2" t="s">
        <v>476</v>
      </c>
      <c r="D37" s="2" t="s">
        <v>8</v>
      </c>
      <c r="E37" s="6" t="s">
        <v>9</v>
      </c>
      <c r="F37" s="13">
        <v>15.83</v>
      </c>
      <c r="I37" s="30" t="s">
        <v>580</v>
      </c>
      <c r="J37" s="2" t="s">
        <v>591</v>
      </c>
    </row>
    <row r="38" spans="1:11" x14ac:dyDescent="0.25">
      <c r="A38" s="2">
        <v>28</v>
      </c>
      <c r="B38" s="8" t="s">
        <v>86</v>
      </c>
      <c r="C38" s="2" t="s">
        <v>577</v>
      </c>
      <c r="D38" s="2" t="s">
        <v>8</v>
      </c>
      <c r="E38" s="2" t="s">
        <v>9</v>
      </c>
      <c r="F38" s="13">
        <v>15.4</v>
      </c>
      <c r="I38" s="4" t="s">
        <v>8</v>
      </c>
      <c r="J38" s="1">
        <v>2566.0099999999993</v>
      </c>
      <c r="K38" s="18">
        <f>GETPIVOTDATA("Valeur de marché",$I$37,"Pays","USA")/GETPIVOTDATA("Valeur de marché",$I$37)</f>
        <v>0.72618987056603168</v>
      </c>
    </row>
    <row r="39" spans="1:11" x14ac:dyDescent="0.25">
      <c r="A39" s="2">
        <v>29</v>
      </c>
      <c r="B39" s="8" t="s">
        <v>48</v>
      </c>
      <c r="C39" s="2" t="s">
        <v>577</v>
      </c>
      <c r="D39" s="2" t="s">
        <v>49</v>
      </c>
      <c r="E39" s="2" t="s">
        <v>50</v>
      </c>
      <c r="F39" s="13">
        <v>15</v>
      </c>
      <c r="I39" s="4" t="s">
        <v>25</v>
      </c>
      <c r="J39" s="1">
        <v>654.52088000000015</v>
      </c>
      <c r="K39" s="18">
        <f>GETPIVOTDATA("Valeur de marché",$I$37,"Pays","China")/GETPIVOTDATA("Valeur de marché",$I$37)</f>
        <v>0.1852317150478624</v>
      </c>
    </row>
    <row r="40" spans="1:11" x14ac:dyDescent="0.25">
      <c r="A40" s="2">
        <v>30</v>
      </c>
      <c r="B40" s="8" t="s">
        <v>37</v>
      </c>
      <c r="C40" s="2" t="s">
        <v>577</v>
      </c>
      <c r="D40" s="2" t="s">
        <v>25</v>
      </c>
      <c r="E40" s="2" t="s">
        <v>19</v>
      </c>
      <c r="F40" s="13">
        <v>15</v>
      </c>
      <c r="I40" s="4" t="s">
        <v>18</v>
      </c>
      <c r="J40" s="1">
        <v>130.49453440000002</v>
      </c>
      <c r="K40" s="18">
        <f>GETPIVOTDATA("Valeur de marché",$I$37,"Pays","Japan")/GETPIVOTDATA("Valeur de marché",$I$37)</f>
        <v>3.6930412993523253E-2</v>
      </c>
    </row>
    <row r="41" spans="1:11" x14ac:dyDescent="0.25">
      <c r="A41" s="2">
        <v>31</v>
      </c>
      <c r="B41" s="8" t="s">
        <v>253</v>
      </c>
      <c r="C41" s="2" t="s">
        <v>254</v>
      </c>
      <c r="D41" s="2" t="s">
        <v>8</v>
      </c>
      <c r="E41" s="2" t="s">
        <v>9</v>
      </c>
      <c r="F41" s="13">
        <v>14.46</v>
      </c>
      <c r="I41" s="4" t="s">
        <v>35</v>
      </c>
      <c r="J41" s="1">
        <v>42.646580199999995</v>
      </c>
      <c r="K41" s="18">
        <f>GETPIVOTDATA("Valeur de marché",$I$37,"Pays","Germany")/GETPIVOTDATA("Valeur de marché",$I$37)</f>
        <v>1.206913244902471E-2</v>
      </c>
    </row>
    <row r="42" spans="1:11" x14ac:dyDescent="0.25">
      <c r="A42" s="2">
        <v>32</v>
      </c>
      <c r="B42" s="8" t="s">
        <v>257</v>
      </c>
      <c r="C42" s="2" t="s">
        <v>258</v>
      </c>
      <c r="D42" s="2" t="s">
        <v>8</v>
      </c>
      <c r="E42" s="2" t="s">
        <v>9</v>
      </c>
      <c r="F42" s="13">
        <v>13.95</v>
      </c>
      <c r="I42" s="4" t="s">
        <v>46</v>
      </c>
      <c r="J42" s="1">
        <v>35.754626213299993</v>
      </c>
      <c r="K42" s="18">
        <f>GETPIVOTDATA("Valeur de marché",$I$37,"Pays","UK")/GETPIVOTDATA("Valeur de marché",$I$37)</f>
        <v>1.0118685189057397E-2</v>
      </c>
    </row>
    <row r="43" spans="1:11" x14ac:dyDescent="0.25">
      <c r="A43" s="2">
        <v>33</v>
      </c>
      <c r="B43" s="8" t="s">
        <v>532</v>
      </c>
      <c r="C43" s="2" t="s">
        <v>533</v>
      </c>
      <c r="D43" s="2" t="s">
        <v>25</v>
      </c>
      <c r="E43" s="2" t="s">
        <v>19</v>
      </c>
      <c r="F43" s="13">
        <v>12.87</v>
      </c>
      <c r="I43" s="4" t="s">
        <v>29</v>
      </c>
      <c r="J43" s="1">
        <v>29.248293269999998</v>
      </c>
      <c r="K43" s="18">
        <f>GETPIVOTDATA("Valeur de marché",$I$37,"Pays","Korea")/GETPIVOTDATA("Valeur de marché",$I$37)</f>
        <v>8.2773700429922877E-3</v>
      </c>
    </row>
    <row r="44" spans="1:11" x14ac:dyDescent="0.25">
      <c r="A44" s="2">
        <v>34</v>
      </c>
      <c r="B44" s="8" t="s">
        <v>515</v>
      </c>
      <c r="C44" s="2" t="s">
        <v>516</v>
      </c>
      <c r="D44" s="2" t="s">
        <v>8</v>
      </c>
      <c r="E44" s="2" t="s">
        <v>9</v>
      </c>
      <c r="F44" s="13">
        <v>12.51</v>
      </c>
      <c r="I44" s="4" t="s">
        <v>49</v>
      </c>
      <c r="J44" s="1">
        <v>25.9</v>
      </c>
      <c r="K44" s="18">
        <f>GETPIVOTDATA("Valeur de marché",$I$37,"Pays","India")/GETPIVOTDATA("Valeur de marché",$I$37)</f>
        <v>7.3297912508759611E-3</v>
      </c>
    </row>
    <row r="45" spans="1:11" x14ac:dyDescent="0.25">
      <c r="A45" s="2">
        <v>35</v>
      </c>
      <c r="B45" s="8" t="s">
        <v>120</v>
      </c>
      <c r="C45" s="2" t="s">
        <v>121</v>
      </c>
      <c r="D45" s="2" t="s">
        <v>8</v>
      </c>
      <c r="E45" s="2" t="s">
        <v>9</v>
      </c>
      <c r="F45" s="13">
        <v>12.47</v>
      </c>
      <c r="I45" s="4" t="s">
        <v>14</v>
      </c>
      <c r="J45" s="1">
        <v>13.28</v>
      </c>
      <c r="K45" s="18">
        <f>GETPIVOTDATA("Valeur de marché",$I$37,"Pays","Russia")/GETPIVOTDATA("Valeur de marché",$I$37)</f>
        <v>3.7582867880939291E-3</v>
      </c>
    </row>
    <row r="46" spans="1:11" x14ac:dyDescent="0.25">
      <c r="A46" s="2">
        <v>36</v>
      </c>
      <c r="B46" s="8" t="s">
        <v>251</v>
      </c>
      <c r="C46" s="2" t="s">
        <v>252</v>
      </c>
      <c r="D46" s="2" t="s">
        <v>8</v>
      </c>
      <c r="E46" s="2" t="s">
        <v>9</v>
      </c>
      <c r="F46" s="13">
        <v>11.55</v>
      </c>
      <c r="I46" s="4" t="s">
        <v>7</v>
      </c>
      <c r="J46" s="1">
        <v>8.81</v>
      </c>
      <c r="K46" s="18">
        <f>GETPIVOTDATA("Valeur de marché",$I$37,"Pays","France")/GETPIVOTDATA("Valeur de marché",$I$37)</f>
        <v>2.4932610393906263E-3</v>
      </c>
    </row>
    <row r="47" spans="1:11" x14ac:dyDescent="0.25">
      <c r="A47" s="2">
        <v>37</v>
      </c>
      <c r="B47" s="8" t="s">
        <v>81</v>
      </c>
      <c r="C47" s="2" t="s">
        <v>577</v>
      </c>
      <c r="D47" s="2" t="s">
        <v>8</v>
      </c>
      <c r="E47" s="2" t="s">
        <v>9</v>
      </c>
      <c r="F47" s="13">
        <v>11</v>
      </c>
      <c r="I47" s="4" t="s">
        <v>2</v>
      </c>
      <c r="J47" s="1">
        <v>8.5</v>
      </c>
      <c r="K47" s="18">
        <f>GETPIVOTDATA("Valeur de marché",$I$37,"Pays","Sweden")/GETPIVOTDATA("Valeur de marché",$I$37)</f>
        <v>2.4055299471986745E-3</v>
      </c>
    </row>
    <row r="48" spans="1:11" x14ac:dyDescent="0.25">
      <c r="A48" s="2">
        <v>38</v>
      </c>
      <c r="B48" s="8" t="s">
        <v>40</v>
      </c>
      <c r="C48" s="2" t="s">
        <v>577</v>
      </c>
      <c r="D48" s="2" t="s">
        <v>8</v>
      </c>
      <c r="E48" s="2" t="s">
        <v>9</v>
      </c>
      <c r="F48" s="13">
        <v>10</v>
      </c>
      <c r="I48" s="4" t="s">
        <v>351</v>
      </c>
      <c r="J48" s="1">
        <v>6.26</v>
      </c>
      <c r="K48" s="18">
        <f>GETPIVOTDATA("Valeur de marché",$I$37,"Pays","Argentina")/GETPIVOTDATA("Valeur de marché",$I$37)</f>
        <v>1.7716020552310237E-3</v>
      </c>
    </row>
    <row r="49" spans="1:11" x14ac:dyDescent="0.25">
      <c r="A49" s="2">
        <v>39</v>
      </c>
      <c r="B49" s="8" t="s">
        <v>79</v>
      </c>
      <c r="C49" s="2" t="s">
        <v>577</v>
      </c>
      <c r="D49" s="2" t="s">
        <v>35</v>
      </c>
      <c r="E49" s="2" t="s">
        <v>3</v>
      </c>
      <c r="F49" s="13">
        <v>10</v>
      </c>
      <c r="I49" s="4" t="s">
        <v>52</v>
      </c>
      <c r="J49" s="1">
        <v>5.2</v>
      </c>
      <c r="K49" s="18">
        <f>GETPIVOTDATA("Valeur de marché",$I$37,"Pays","Singapore")/GETPIVOTDATA("Valeur de marché",$I$37)</f>
        <v>1.4716183206391891E-3</v>
      </c>
    </row>
    <row r="50" spans="1:11" x14ac:dyDescent="0.25">
      <c r="A50" s="2">
        <v>40</v>
      </c>
      <c r="B50" s="8" t="s">
        <v>71</v>
      </c>
      <c r="C50" s="2" t="s">
        <v>577</v>
      </c>
      <c r="D50" s="2" t="s">
        <v>25</v>
      </c>
      <c r="E50" s="2" t="s">
        <v>19</v>
      </c>
      <c r="F50" s="13">
        <v>9.6</v>
      </c>
      <c r="I50" s="4" t="s">
        <v>56</v>
      </c>
      <c r="J50" s="1">
        <v>3.4</v>
      </c>
      <c r="K50" s="18">
        <f>GETPIVOTDATA("Valeur de marché",$I$37,"Pays","Luxemburg")/GETPIVOTDATA("Valeur de marché",$I$37)</f>
        <v>9.6221197887946981E-4</v>
      </c>
    </row>
    <row r="51" spans="1:11" x14ac:dyDescent="0.25">
      <c r="A51" s="2">
        <v>41</v>
      </c>
      <c r="B51" s="8" t="s">
        <v>526</v>
      </c>
      <c r="C51" s="2" t="s">
        <v>527</v>
      </c>
      <c r="D51" s="2" t="s">
        <v>35</v>
      </c>
      <c r="E51" s="2" t="s">
        <v>3</v>
      </c>
      <c r="F51" s="13">
        <v>9.2745803999999996</v>
      </c>
      <c r="I51" s="4" t="s">
        <v>23</v>
      </c>
      <c r="J51" s="1">
        <v>2</v>
      </c>
      <c r="K51" s="18">
        <f>GETPIVOTDATA("Valeur de marché",$I$37,"Pays","Cyprus")/GETPIVOTDATA("Valeur de marché",$I$37)</f>
        <v>5.6600704639968812E-4</v>
      </c>
    </row>
    <row r="52" spans="1:11" x14ac:dyDescent="0.25">
      <c r="A52" s="2">
        <v>42</v>
      </c>
      <c r="B52" s="8" t="s">
        <v>471</v>
      </c>
      <c r="C52" s="2" t="s">
        <v>472</v>
      </c>
      <c r="D52" s="2" t="s">
        <v>8</v>
      </c>
      <c r="E52" s="2" t="s">
        <v>9</v>
      </c>
      <c r="F52" s="13">
        <v>8.75</v>
      </c>
      <c r="I52" s="4" t="s">
        <v>13</v>
      </c>
      <c r="J52" s="1">
        <v>1.5</v>
      </c>
      <c r="K52" s="18">
        <f>GETPIVOTDATA("Valeur de marché",$I$37,"Pays","Netherlands")/GETPIVOTDATA("Valeur de marché",$I$37)</f>
        <v>4.2450528479976612E-4</v>
      </c>
    </row>
    <row r="53" spans="1:11" x14ac:dyDescent="0.25">
      <c r="A53" s="2">
        <v>43</v>
      </c>
      <c r="B53" s="8" t="s">
        <v>410</v>
      </c>
      <c r="C53" s="2" t="s">
        <v>411</v>
      </c>
      <c r="D53" s="2" t="s">
        <v>25</v>
      </c>
      <c r="E53" s="2" t="s">
        <v>19</v>
      </c>
      <c r="F53" s="13">
        <v>8.73</v>
      </c>
      <c r="I53" s="4" t="s">
        <v>579</v>
      </c>
      <c r="J53" s="16">
        <v>3533.5249140832993</v>
      </c>
      <c r="K53" s="17">
        <f>GETPIVOTDATA("Valeur de marché",$I$37)/GETPIVOTDATA("Valeur de marché",$I$37)</f>
        <v>1</v>
      </c>
    </row>
    <row r="54" spans="1:11" x14ac:dyDescent="0.25">
      <c r="A54" s="2">
        <v>44</v>
      </c>
      <c r="B54" s="8" t="s">
        <v>241</v>
      </c>
      <c r="C54" s="2" t="s">
        <v>242</v>
      </c>
      <c r="D54" s="2" t="s">
        <v>8</v>
      </c>
      <c r="E54" s="2" t="s">
        <v>9</v>
      </c>
      <c r="F54" s="13">
        <v>8.68</v>
      </c>
    </row>
    <row r="55" spans="1:11" x14ac:dyDescent="0.25">
      <c r="A55" s="2">
        <v>45</v>
      </c>
      <c r="B55" s="8" t="s">
        <v>90</v>
      </c>
      <c r="C55" s="2" t="s">
        <v>577</v>
      </c>
      <c r="D55" s="2" t="s">
        <v>2</v>
      </c>
      <c r="E55" s="2" t="s">
        <v>3</v>
      </c>
      <c r="F55" s="13">
        <v>8.5</v>
      </c>
    </row>
    <row r="56" spans="1:11" x14ac:dyDescent="0.25">
      <c r="A56" s="2">
        <v>46</v>
      </c>
      <c r="B56" s="8" t="s">
        <v>568</v>
      </c>
      <c r="C56" s="2" t="s">
        <v>569</v>
      </c>
      <c r="D56" s="2" t="s">
        <v>35</v>
      </c>
      <c r="E56" s="2" t="s">
        <v>3</v>
      </c>
      <c r="F56" s="13">
        <v>8.273726400000001</v>
      </c>
    </row>
    <row r="57" spans="1:11" x14ac:dyDescent="0.25">
      <c r="A57" s="2">
        <v>47</v>
      </c>
      <c r="B57" s="8" t="s">
        <v>109</v>
      </c>
      <c r="C57" s="2" t="s">
        <v>577</v>
      </c>
      <c r="D57" s="2" t="s">
        <v>25</v>
      </c>
      <c r="E57" s="2" t="s">
        <v>19</v>
      </c>
      <c r="F57" s="13">
        <v>8</v>
      </c>
    </row>
    <row r="58" spans="1:11" x14ac:dyDescent="0.25">
      <c r="A58" s="2">
        <v>48</v>
      </c>
      <c r="B58" s="8" t="s">
        <v>111</v>
      </c>
      <c r="C58" s="2" t="s">
        <v>112</v>
      </c>
      <c r="D58" s="2" t="s">
        <v>25</v>
      </c>
      <c r="E58" s="2" t="s">
        <v>19</v>
      </c>
      <c r="F58" s="13">
        <v>7.4</v>
      </c>
    </row>
    <row r="59" spans="1:11" x14ac:dyDescent="0.25">
      <c r="A59" s="2">
        <v>49</v>
      </c>
      <c r="B59" s="8" t="s">
        <v>424</v>
      </c>
      <c r="C59" s="2" t="s">
        <v>425</v>
      </c>
      <c r="D59" s="2" t="s">
        <v>35</v>
      </c>
      <c r="E59" s="2" t="s">
        <v>3</v>
      </c>
      <c r="F59" s="13">
        <v>7.3062342000000005</v>
      </c>
    </row>
    <row r="60" spans="1:11" x14ac:dyDescent="0.25">
      <c r="A60" s="2">
        <v>50</v>
      </c>
      <c r="B60" s="8" t="s">
        <v>230</v>
      </c>
      <c r="C60" s="2">
        <v>35720</v>
      </c>
      <c r="D60" s="2" t="s">
        <v>29</v>
      </c>
      <c r="E60" s="2" t="s">
        <v>19</v>
      </c>
      <c r="F60" s="13">
        <v>7.28673313</v>
      </c>
    </row>
    <row r="61" spans="1:11" x14ac:dyDescent="0.25">
      <c r="A61" s="2">
        <v>51</v>
      </c>
      <c r="B61" s="8" t="s">
        <v>74</v>
      </c>
      <c r="C61" s="2" t="s">
        <v>577</v>
      </c>
      <c r="D61" s="2" t="s">
        <v>25</v>
      </c>
      <c r="E61" s="2" t="s">
        <v>19</v>
      </c>
      <c r="F61" s="13">
        <v>7</v>
      </c>
    </row>
    <row r="62" spans="1:11" x14ac:dyDescent="0.25">
      <c r="A62" s="2">
        <v>52</v>
      </c>
      <c r="B62" s="8" t="s">
        <v>292</v>
      </c>
      <c r="C62" s="2" t="s">
        <v>293</v>
      </c>
      <c r="D62" s="2" t="s">
        <v>8</v>
      </c>
      <c r="E62" s="2" t="s">
        <v>9</v>
      </c>
      <c r="F62" s="13">
        <v>6.54</v>
      </c>
    </row>
    <row r="63" spans="1:11" x14ac:dyDescent="0.25">
      <c r="A63" s="2">
        <v>53</v>
      </c>
      <c r="B63" s="8" t="s">
        <v>349</v>
      </c>
      <c r="C63" s="2" t="s">
        <v>350</v>
      </c>
      <c r="D63" s="2" t="s">
        <v>351</v>
      </c>
      <c r="E63" s="2" t="s">
        <v>248</v>
      </c>
      <c r="F63" s="13">
        <v>6.26</v>
      </c>
    </row>
    <row r="64" spans="1:11" x14ac:dyDescent="0.25">
      <c r="A64" s="2">
        <v>54</v>
      </c>
      <c r="B64" s="8" t="s">
        <v>91</v>
      </c>
      <c r="C64" s="2" t="s">
        <v>577</v>
      </c>
      <c r="D64" s="2" t="s">
        <v>8</v>
      </c>
      <c r="E64" s="2" t="s">
        <v>9</v>
      </c>
      <c r="F64" s="13">
        <v>6</v>
      </c>
    </row>
    <row r="65" spans="1:6" x14ac:dyDescent="0.25">
      <c r="A65" s="2">
        <v>55</v>
      </c>
      <c r="B65" s="8" t="s">
        <v>158</v>
      </c>
      <c r="C65" s="2" t="s">
        <v>159</v>
      </c>
      <c r="D65" s="2" t="s">
        <v>8</v>
      </c>
      <c r="E65" s="2" t="s">
        <v>9</v>
      </c>
      <c r="F65" s="13">
        <v>5.62</v>
      </c>
    </row>
    <row r="66" spans="1:6" x14ac:dyDescent="0.25">
      <c r="A66" s="2">
        <v>56</v>
      </c>
      <c r="B66" s="8" t="s">
        <v>326</v>
      </c>
      <c r="C66" s="2" t="s">
        <v>327</v>
      </c>
      <c r="D66" s="2" t="s">
        <v>8</v>
      </c>
      <c r="E66" s="2" t="s">
        <v>9</v>
      </c>
      <c r="F66" s="13">
        <v>5.49</v>
      </c>
    </row>
    <row r="67" spans="1:6" x14ac:dyDescent="0.25">
      <c r="A67" s="2">
        <v>57</v>
      </c>
      <c r="B67" s="8" t="s">
        <v>414</v>
      </c>
      <c r="C67" s="2" t="s">
        <v>415</v>
      </c>
      <c r="D67" s="2" t="s">
        <v>8</v>
      </c>
      <c r="E67" s="2" t="s">
        <v>9</v>
      </c>
      <c r="F67" s="13">
        <v>5.31</v>
      </c>
    </row>
    <row r="68" spans="1:6" x14ac:dyDescent="0.25">
      <c r="A68" s="2">
        <v>58</v>
      </c>
      <c r="B68" s="8" t="s">
        <v>153</v>
      </c>
      <c r="C68" s="2" t="s">
        <v>154</v>
      </c>
      <c r="D68" s="2" t="s">
        <v>46</v>
      </c>
      <c r="E68" s="2" t="s">
        <v>3</v>
      </c>
      <c r="F68" s="13">
        <v>5.2063983</v>
      </c>
    </row>
    <row r="69" spans="1:6" x14ac:dyDescent="0.25">
      <c r="A69" s="2">
        <v>59</v>
      </c>
      <c r="B69" s="8" t="s">
        <v>321</v>
      </c>
      <c r="C69" s="2" t="s">
        <v>322</v>
      </c>
      <c r="D69" s="2" t="s">
        <v>25</v>
      </c>
      <c r="E69" s="2" t="s">
        <v>19</v>
      </c>
      <c r="F69" s="13">
        <v>4.9400000000000004</v>
      </c>
    </row>
    <row r="70" spans="1:6" x14ac:dyDescent="0.25">
      <c r="A70" s="2">
        <v>60</v>
      </c>
      <c r="B70" s="8" t="s">
        <v>560</v>
      </c>
      <c r="C70" s="2" t="s">
        <v>561</v>
      </c>
      <c r="D70" s="2" t="s">
        <v>14</v>
      </c>
      <c r="E70" s="2" t="s">
        <v>14</v>
      </c>
      <c r="F70" s="13">
        <v>4.92</v>
      </c>
    </row>
    <row r="71" spans="1:6" x14ac:dyDescent="0.25">
      <c r="A71" s="2">
        <v>61</v>
      </c>
      <c r="B71" s="8" t="s">
        <v>564</v>
      </c>
      <c r="C71" s="2" t="s">
        <v>565</v>
      </c>
      <c r="D71" s="2" t="s">
        <v>25</v>
      </c>
      <c r="E71" s="2" t="s">
        <v>19</v>
      </c>
      <c r="F71" s="13">
        <v>4.76</v>
      </c>
    </row>
    <row r="72" spans="1:6" x14ac:dyDescent="0.25">
      <c r="A72" s="2">
        <v>62</v>
      </c>
      <c r="B72" s="8" t="s">
        <v>319</v>
      </c>
      <c r="C72" s="2" t="s">
        <v>320</v>
      </c>
      <c r="D72" s="2" t="s">
        <v>46</v>
      </c>
      <c r="E72" s="2" t="s">
        <v>3</v>
      </c>
      <c r="F72" s="13">
        <v>4.5</v>
      </c>
    </row>
    <row r="73" spans="1:6" x14ac:dyDescent="0.25">
      <c r="A73" s="2">
        <v>63</v>
      </c>
      <c r="B73" s="8" t="s">
        <v>108</v>
      </c>
      <c r="C73" s="2" t="s">
        <v>577</v>
      </c>
      <c r="D73" s="2" t="s">
        <v>8</v>
      </c>
      <c r="E73" s="2" t="s">
        <v>9</v>
      </c>
      <c r="F73" s="13">
        <v>4.5</v>
      </c>
    </row>
    <row r="74" spans="1:6" x14ac:dyDescent="0.25">
      <c r="A74" s="2">
        <v>64</v>
      </c>
      <c r="B74" s="8" t="s">
        <v>218</v>
      </c>
      <c r="C74" s="2" t="s">
        <v>219</v>
      </c>
      <c r="D74" s="2" t="s">
        <v>8</v>
      </c>
      <c r="E74" s="2" t="s">
        <v>9</v>
      </c>
      <c r="F74" s="13">
        <v>4.49</v>
      </c>
    </row>
    <row r="75" spans="1:6" x14ac:dyDescent="0.25">
      <c r="A75" s="2">
        <v>65</v>
      </c>
      <c r="B75" s="8" t="s">
        <v>279</v>
      </c>
      <c r="C75" s="2" t="s">
        <v>280</v>
      </c>
      <c r="D75" s="2" t="s">
        <v>18</v>
      </c>
      <c r="E75" s="2" t="s">
        <v>19</v>
      </c>
      <c r="F75" s="13">
        <v>4.4000000000000004</v>
      </c>
    </row>
    <row r="76" spans="1:6" x14ac:dyDescent="0.25">
      <c r="A76" s="2">
        <v>66</v>
      </c>
      <c r="B76" s="8" t="s">
        <v>574</v>
      </c>
      <c r="C76" s="2">
        <v>2121</v>
      </c>
      <c r="D76" s="2" t="s">
        <v>18</v>
      </c>
      <c r="E76" s="2" t="s">
        <v>19</v>
      </c>
      <c r="F76" s="13">
        <v>4.2801748000000002</v>
      </c>
    </row>
    <row r="77" spans="1:6" x14ac:dyDescent="0.25">
      <c r="A77" s="2">
        <v>67</v>
      </c>
      <c r="B77" s="8" t="s">
        <v>386</v>
      </c>
      <c r="C77" s="2" t="s">
        <v>387</v>
      </c>
      <c r="D77" s="2" t="s">
        <v>46</v>
      </c>
      <c r="E77" s="2" t="s">
        <v>3</v>
      </c>
      <c r="F77" s="13">
        <v>4.1997230999999999</v>
      </c>
    </row>
    <row r="78" spans="1:6" x14ac:dyDescent="0.25">
      <c r="A78" s="2">
        <v>68</v>
      </c>
      <c r="B78" s="8" t="s">
        <v>196</v>
      </c>
      <c r="C78" s="2" t="s">
        <v>197</v>
      </c>
      <c r="D78" s="2" t="s">
        <v>25</v>
      </c>
      <c r="E78" s="2" t="s">
        <v>19</v>
      </c>
      <c r="F78" s="13">
        <v>4.07</v>
      </c>
    </row>
    <row r="79" spans="1:6" x14ac:dyDescent="0.25">
      <c r="A79" s="2">
        <v>69</v>
      </c>
      <c r="B79" s="8" t="s">
        <v>103</v>
      </c>
      <c r="C79" s="2" t="s">
        <v>577</v>
      </c>
      <c r="D79" s="2" t="s">
        <v>8</v>
      </c>
      <c r="E79" s="2" t="s">
        <v>9</v>
      </c>
      <c r="F79" s="13">
        <v>4</v>
      </c>
    </row>
    <row r="80" spans="1:6" x14ac:dyDescent="0.25">
      <c r="A80" s="2">
        <v>70</v>
      </c>
      <c r="B80" s="8" t="s">
        <v>36</v>
      </c>
      <c r="C80" s="2" t="s">
        <v>577</v>
      </c>
      <c r="D80" s="2" t="s">
        <v>25</v>
      </c>
      <c r="E80" s="2" t="s">
        <v>19</v>
      </c>
      <c r="F80" s="13">
        <v>4</v>
      </c>
    </row>
    <row r="81" spans="1:6" x14ac:dyDescent="0.25">
      <c r="A81" s="2">
        <v>71</v>
      </c>
      <c r="B81" s="8" t="s">
        <v>144</v>
      </c>
      <c r="C81" s="2" t="s">
        <v>145</v>
      </c>
      <c r="D81" s="2" t="s">
        <v>8</v>
      </c>
      <c r="E81" s="2" t="s">
        <v>9</v>
      </c>
      <c r="F81" s="13">
        <v>3.93</v>
      </c>
    </row>
    <row r="82" spans="1:6" x14ac:dyDescent="0.25">
      <c r="A82" s="2">
        <v>72</v>
      </c>
      <c r="B82" s="8" t="s">
        <v>566</v>
      </c>
      <c r="C82" s="2" t="s">
        <v>567</v>
      </c>
      <c r="D82" s="2" t="s">
        <v>25</v>
      </c>
      <c r="E82" s="2" t="s">
        <v>19</v>
      </c>
      <c r="F82" s="13">
        <v>3.75</v>
      </c>
    </row>
    <row r="83" spans="1:6" x14ac:dyDescent="0.25">
      <c r="A83" s="2">
        <v>73</v>
      </c>
      <c r="B83" s="8" t="s">
        <v>226</v>
      </c>
      <c r="C83" s="2" t="s">
        <v>227</v>
      </c>
      <c r="D83" s="2" t="s">
        <v>35</v>
      </c>
      <c r="E83" s="2" t="s">
        <v>3</v>
      </c>
      <c r="F83" s="13">
        <v>3.6920392</v>
      </c>
    </row>
    <row r="84" spans="1:6" x14ac:dyDescent="0.25">
      <c r="A84" s="2">
        <v>74</v>
      </c>
      <c r="B84" s="8" t="s">
        <v>545</v>
      </c>
      <c r="C84" s="2" t="s">
        <v>546</v>
      </c>
      <c r="D84" s="2" t="s">
        <v>25</v>
      </c>
      <c r="E84" s="2" t="s">
        <v>19</v>
      </c>
      <c r="F84" s="13">
        <v>3.54</v>
      </c>
    </row>
    <row r="85" spans="1:6" x14ac:dyDescent="0.25">
      <c r="A85" s="2">
        <v>75</v>
      </c>
      <c r="B85" s="8" t="s">
        <v>102</v>
      </c>
      <c r="C85" s="2" t="s">
        <v>577</v>
      </c>
      <c r="D85" s="2" t="s">
        <v>14</v>
      </c>
      <c r="E85" s="2" t="s">
        <v>14</v>
      </c>
      <c r="F85" s="13">
        <v>3.5</v>
      </c>
    </row>
    <row r="86" spans="1:6" x14ac:dyDescent="0.25">
      <c r="A86" s="2">
        <v>76</v>
      </c>
      <c r="B86" s="8" t="s">
        <v>468</v>
      </c>
      <c r="C86" s="2" t="s">
        <v>469</v>
      </c>
      <c r="D86" s="2" t="s">
        <v>25</v>
      </c>
      <c r="E86" s="2" t="s">
        <v>19</v>
      </c>
      <c r="F86" s="13">
        <v>3.48</v>
      </c>
    </row>
    <row r="87" spans="1:6" x14ac:dyDescent="0.25">
      <c r="A87" s="2">
        <v>77</v>
      </c>
      <c r="B87" s="8" t="s">
        <v>277</v>
      </c>
      <c r="C87" s="2" t="s">
        <v>278</v>
      </c>
      <c r="D87" s="2" t="s">
        <v>8</v>
      </c>
      <c r="E87" s="2" t="s">
        <v>9</v>
      </c>
      <c r="F87" s="13">
        <v>3.4</v>
      </c>
    </row>
    <row r="88" spans="1:6" x14ac:dyDescent="0.25">
      <c r="A88" s="2">
        <v>78</v>
      </c>
      <c r="B88" s="8" t="s">
        <v>55</v>
      </c>
      <c r="C88" s="2" t="s">
        <v>577</v>
      </c>
      <c r="D88" s="2" t="s">
        <v>56</v>
      </c>
      <c r="E88" s="2" t="s">
        <v>3</v>
      </c>
      <c r="F88" s="13">
        <v>3.4</v>
      </c>
    </row>
    <row r="89" spans="1:6" x14ac:dyDescent="0.25">
      <c r="A89" s="2">
        <v>79</v>
      </c>
      <c r="B89" s="8" t="s">
        <v>309</v>
      </c>
      <c r="C89" s="2" t="s">
        <v>310</v>
      </c>
      <c r="D89" s="2" t="s">
        <v>8</v>
      </c>
      <c r="E89" s="2" t="s">
        <v>9</v>
      </c>
      <c r="F89" s="13">
        <v>3.32</v>
      </c>
    </row>
    <row r="90" spans="1:6" x14ac:dyDescent="0.25">
      <c r="A90" s="2">
        <v>80</v>
      </c>
      <c r="B90" s="8" t="s">
        <v>396</v>
      </c>
      <c r="C90" s="2" t="s">
        <v>397</v>
      </c>
      <c r="D90" s="2" t="s">
        <v>8</v>
      </c>
      <c r="E90" s="2" t="s">
        <v>9</v>
      </c>
      <c r="F90" s="13">
        <v>3.29</v>
      </c>
    </row>
    <row r="91" spans="1:6" x14ac:dyDescent="0.25">
      <c r="A91" s="2">
        <v>81</v>
      </c>
      <c r="B91" s="8" t="s">
        <v>575</v>
      </c>
      <c r="C91" s="2">
        <v>2371</v>
      </c>
      <c r="D91" s="2" t="s">
        <v>18</v>
      </c>
      <c r="E91" s="2" t="s">
        <v>19</v>
      </c>
      <c r="F91" s="13">
        <v>3.2316613999999997</v>
      </c>
    </row>
    <row r="92" spans="1:6" x14ac:dyDescent="0.25">
      <c r="A92" s="2">
        <v>82</v>
      </c>
      <c r="B92" s="8" t="s">
        <v>562</v>
      </c>
      <c r="C92" s="2" t="s">
        <v>563</v>
      </c>
      <c r="D92" s="2" t="s">
        <v>8</v>
      </c>
      <c r="E92" s="2" t="s">
        <v>9</v>
      </c>
      <c r="F92" s="13">
        <v>3.22</v>
      </c>
    </row>
    <row r="93" spans="1:6" x14ac:dyDescent="0.25">
      <c r="A93" s="2">
        <v>83</v>
      </c>
      <c r="B93" s="8" t="s">
        <v>543</v>
      </c>
      <c r="C93" s="2" t="s">
        <v>544</v>
      </c>
      <c r="D93" s="2" t="s">
        <v>8</v>
      </c>
      <c r="E93" s="2" t="s">
        <v>9</v>
      </c>
      <c r="F93" s="13">
        <v>3.14</v>
      </c>
    </row>
    <row r="94" spans="1:6" x14ac:dyDescent="0.25">
      <c r="A94" s="2">
        <v>84</v>
      </c>
      <c r="B94" s="8" t="s">
        <v>453</v>
      </c>
      <c r="C94" s="2" t="s">
        <v>454</v>
      </c>
      <c r="D94" s="2" t="s">
        <v>25</v>
      </c>
      <c r="E94" s="2" t="s">
        <v>19</v>
      </c>
      <c r="F94" s="13">
        <v>3.12</v>
      </c>
    </row>
    <row r="95" spans="1:6" x14ac:dyDescent="0.25">
      <c r="A95" s="2">
        <v>85</v>
      </c>
      <c r="B95" s="8" t="s">
        <v>34</v>
      </c>
      <c r="C95" s="2" t="s">
        <v>577</v>
      </c>
      <c r="D95" s="2" t="s">
        <v>35</v>
      </c>
      <c r="E95" s="2" t="s">
        <v>3</v>
      </c>
      <c r="F95" s="13">
        <v>3.1</v>
      </c>
    </row>
    <row r="96" spans="1:6" x14ac:dyDescent="0.25">
      <c r="A96" s="2">
        <v>86</v>
      </c>
      <c r="B96" s="8" t="s">
        <v>43</v>
      </c>
      <c r="C96" s="2" t="s">
        <v>577</v>
      </c>
      <c r="D96" s="2" t="s">
        <v>8</v>
      </c>
      <c r="E96" s="2" t="s">
        <v>9</v>
      </c>
      <c r="F96" s="13">
        <v>3.1</v>
      </c>
    </row>
    <row r="97" spans="1:6" x14ac:dyDescent="0.25">
      <c r="A97" s="2">
        <v>87</v>
      </c>
      <c r="B97" s="8" t="s">
        <v>98</v>
      </c>
      <c r="C97" s="2" t="s">
        <v>577</v>
      </c>
      <c r="D97" s="2" t="s">
        <v>25</v>
      </c>
      <c r="E97" s="2" t="s">
        <v>19</v>
      </c>
      <c r="F97" s="13">
        <v>3</v>
      </c>
    </row>
    <row r="98" spans="1:6" x14ac:dyDescent="0.25">
      <c r="A98" s="2">
        <v>88</v>
      </c>
      <c r="B98" s="8" t="s">
        <v>30</v>
      </c>
      <c r="C98" s="2" t="s">
        <v>577</v>
      </c>
      <c r="D98" s="2" t="s">
        <v>8</v>
      </c>
      <c r="E98" s="2" t="s">
        <v>9</v>
      </c>
      <c r="F98" s="13">
        <v>3</v>
      </c>
    </row>
    <row r="99" spans="1:6" x14ac:dyDescent="0.25">
      <c r="A99" s="2">
        <v>89</v>
      </c>
      <c r="B99" s="8" t="s">
        <v>573</v>
      </c>
      <c r="C99" s="2">
        <v>2432</v>
      </c>
      <c r="D99" s="2" t="s">
        <v>18</v>
      </c>
      <c r="E99" s="2" t="s">
        <v>19</v>
      </c>
      <c r="F99" s="13">
        <v>2.9510756000000002</v>
      </c>
    </row>
    <row r="100" spans="1:6" x14ac:dyDescent="0.25">
      <c r="A100" s="2">
        <v>90</v>
      </c>
      <c r="B100" s="8" t="s">
        <v>285</v>
      </c>
      <c r="C100" s="2" t="s">
        <v>286</v>
      </c>
      <c r="D100" s="2" t="s">
        <v>8</v>
      </c>
      <c r="E100" s="2" t="s">
        <v>9</v>
      </c>
      <c r="F100" s="13">
        <v>2.95</v>
      </c>
    </row>
    <row r="101" spans="1:6" x14ac:dyDescent="0.25">
      <c r="A101" s="2">
        <v>91</v>
      </c>
      <c r="B101" s="8" t="s">
        <v>222</v>
      </c>
      <c r="C101" s="2" t="s">
        <v>223</v>
      </c>
      <c r="D101" s="2" t="s">
        <v>7</v>
      </c>
      <c r="E101" s="2" t="s">
        <v>3</v>
      </c>
      <c r="F101" s="13">
        <v>2.91</v>
      </c>
    </row>
    <row r="102" spans="1:6" x14ac:dyDescent="0.25">
      <c r="A102" s="2">
        <v>92</v>
      </c>
      <c r="B102" s="8" t="s">
        <v>571</v>
      </c>
      <c r="C102" s="2" t="s">
        <v>572</v>
      </c>
      <c r="D102" s="2" t="s">
        <v>8</v>
      </c>
      <c r="E102" s="2" t="s">
        <v>9</v>
      </c>
      <c r="F102" s="13">
        <v>2.63</v>
      </c>
    </row>
    <row r="103" spans="1:6" x14ac:dyDescent="0.25">
      <c r="A103" s="2">
        <v>93</v>
      </c>
      <c r="B103" s="8" t="s">
        <v>61</v>
      </c>
      <c r="C103" s="2" t="s">
        <v>577</v>
      </c>
      <c r="D103" s="2" t="s">
        <v>49</v>
      </c>
      <c r="E103" s="2" t="s">
        <v>50</v>
      </c>
      <c r="F103" s="13">
        <v>2.5</v>
      </c>
    </row>
    <row r="104" spans="1:6" x14ac:dyDescent="0.25">
      <c r="A104" s="2">
        <v>94</v>
      </c>
      <c r="B104" s="8" t="s">
        <v>99</v>
      </c>
      <c r="C104" s="2" t="s">
        <v>577</v>
      </c>
      <c r="D104" s="2" t="s">
        <v>7</v>
      </c>
      <c r="E104" s="2" t="s">
        <v>3</v>
      </c>
      <c r="F104" s="13">
        <v>2.5</v>
      </c>
    </row>
    <row r="105" spans="1:6" x14ac:dyDescent="0.25">
      <c r="A105" s="2">
        <v>95</v>
      </c>
      <c r="B105" s="8" t="s">
        <v>77</v>
      </c>
      <c r="C105" s="2" t="s">
        <v>577</v>
      </c>
      <c r="D105" s="2" t="s">
        <v>49</v>
      </c>
      <c r="E105" s="2" t="s">
        <v>50</v>
      </c>
      <c r="F105" s="13">
        <v>2.5</v>
      </c>
    </row>
    <row r="106" spans="1:6" x14ac:dyDescent="0.25">
      <c r="A106" s="2">
        <v>96</v>
      </c>
      <c r="B106" s="8" t="s">
        <v>72</v>
      </c>
      <c r="C106" s="2" t="s">
        <v>577</v>
      </c>
      <c r="D106" s="2" t="s">
        <v>8</v>
      </c>
      <c r="E106" s="2" t="s">
        <v>9</v>
      </c>
      <c r="F106" s="13">
        <v>2.5</v>
      </c>
    </row>
    <row r="107" spans="1:6" x14ac:dyDescent="0.25">
      <c r="A107" s="2">
        <v>97</v>
      </c>
      <c r="B107" s="8" t="s">
        <v>51</v>
      </c>
      <c r="C107" s="2" t="s">
        <v>577</v>
      </c>
      <c r="D107" s="2" t="s">
        <v>52</v>
      </c>
      <c r="E107" s="2" t="s">
        <v>50</v>
      </c>
      <c r="F107" s="13">
        <v>2.5</v>
      </c>
    </row>
    <row r="108" spans="1:6" x14ac:dyDescent="0.25">
      <c r="A108" s="2">
        <v>98</v>
      </c>
      <c r="B108" s="8" t="s">
        <v>233</v>
      </c>
      <c r="C108" s="2" t="s">
        <v>234</v>
      </c>
      <c r="D108" s="2" t="s">
        <v>14</v>
      </c>
      <c r="E108" s="2" t="s">
        <v>14</v>
      </c>
      <c r="F108" s="13">
        <v>2.4300000000000002</v>
      </c>
    </row>
    <row r="109" spans="1:6" x14ac:dyDescent="0.25">
      <c r="A109" s="2">
        <v>99</v>
      </c>
      <c r="B109" s="8" t="s">
        <v>340</v>
      </c>
      <c r="C109" s="2" t="s">
        <v>234</v>
      </c>
      <c r="D109" s="2" t="s">
        <v>14</v>
      </c>
      <c r="E109" s="2" t="s">
        <v>14</v>
      </c>
      <c r="F109" s="13">
        <v>2.4300000000000002</v>
      </c>
    </row>
    <row r="110" spans="1:6" x14ac:dyDescent="0.25">
      <c r="A110" s="2">
        <v>100</v>
      </c>
      <c r="B110" s="8" t="s">
        <v>210</v>
      </c>
      <c r="C110" s="2" t="s">
        <v>211</v>
      </c>
      <c r="D110" s="2" t="s">
        <v>7</v>
      </c>
      <c r="E110" s="2" t="s">
        <v>3</v>
      </c>
      <c r="F110" s="13">
        <v>2.4</v>
      </c>
    </row>
    <row r="111" spans="1:6" x14ac:dyDescent="0.25">
      <c r="A111" s="2">
        <v>101</v>
      </c>
      <c r="B111" s="8" t="s">
        <v>59</v>
      </c>
      <c r="C111" s="2" t="s">
        <v>577</v>
      </c>
      <c r="D111" s="2" t="s">
        <v>8</v>
      </c>
      <c r="E111" s="2" t="s">
        <v>9</v>
      </c>
      <c r="F111" s="13">
        <v>2.2999999999999998</v>
      </c>
    </row>
    <row r="112" spans="1:6" x14ac:dyDescent="0.25">
      <c r="A112" s="2">
        <v>102</v>
      </c>
      <c r="B112" s="8" t="s">
        <v>464</v>
      </c>
      <c r="C112" s="2" t="s">
        <v>465</v>
      </c>
      <c r="D112" s="2" t="s">
        <v>25</v>
      </c>
      <c r="E112" s="2" t="s">
        <v>19</v>
      </c>
      <c r="F112" s="13">
        <v>2.2799999999999998</v>
      </c>
    </row>
    <row r="113" spans="1:6" x14ac:dyDescent="0.25">
      <c r="A113" s="2">
        <v>103</v>
      </c>
      <c r="B113" s="8" t="s">
        <v>174</v>
      </c>
      <c r="C113" s="2" t="s">
        <v>175</v>
      </c>
      <c r="D113" s="2" t="s">
        <v>8</v>
      </c>
      <c r="E113" s="2" t="s">
        <v>9</v>
      </c>
      <c r="F113" s="13">
        <v>2.25</v>
      </c>
    </row>
    <row r="114" spans="1:6" x14ac:dyDescent="0.25">
      <c r="A114" s="2">
        <v>104</v>
      </c>
      <c r="B114" s="8" t="s">
        <v>216</v>
      </c>
      <c r="C114" s="2" t="s">
        <v>217</v>
      </c>
      <c r="D114" s="2" t="s">
        <v>8</v>
      </c>
      <c r="E114" s="2" t="s">
        <v>9</v>
      </c>
      <c r="F114" s="13">
        <v>2.14</v>
      </c>
    </row>
    <row r="115" spans="1:6" x14ac:dyDescent="0.25">
      <c r="A115" s="2">
        <v>105</v>
      </c>
      <c r="B115" s="8" t="s">
        <v>22</v>
      </c>
      <c r="C115" s="2" t="s">
        <v>577</v>
      </c>
      <c r="D115" s="2" t="s">
        <v>23</v>
      </c>
      <c r="E115" s="2" t="s">
        <v>3</v>
      </c>
      <c r="F115" s="13">
        <v>2</v>
      </c>
    </row>
    <row r="116" spans="1:6" x14ac:dyDescent="0.25">
      <c r="A116" s="2">
        <v>106</v>
      </c>
      <c r="B116" s="8" t="s">
        <v>28</v>
      </c>
      <c r="C116" s="2" t="s">
        <v>577</v>
      </c>
      <c r="D116" s="2" t="s">
        <v>29</v>
      </c>
      <c r="E116" s="2" t="s">
        <v>19</v>
      </c>
      <c r="F116" s="13">
        <v>2</v>
      </c>
    </row>
    <row r="117" spans="1:6" x14ac:dyDescent="0.25">
      <c r="A117" s="2">
        <v>107</v>
      </c>
      <c r="B117" s="8" t="s">
        <v>63</v>
      </c>
      <c r="C117" s="2" t="s">
        <v>577</v>
      </c>
      <c r="D117" s="2" t="s">
        <v>8</v>
      </c>
      <c r="E117" s="2" t="s">
        <v>9</v>
      </c>
      <c r="F117" s="13">
        <v>2</v>
      </c>
    </row>
    <row r="118" spans="1:6" x14ac:dyDescent="0.25">
      <c r="A118" s="2">
        <v>108</v>
      </c>
      <c r="B118" s="8" t="s">
        <v>87</v>
      </c>
      <c r="C118" s="2" t="s">
        <v>577</v>
      </c>
      <c r="D118" s="2" t="s">
        <v>49</v>
      </c>
      <c r="E118" s="2" t="s">
        <v>50</v>
      </c>
      <c r="F118" s="13">
        <v>2</v>
      </c>
    </row>
    <row r="119" spans="1:6" x14ac:dyDescent="0.25">
      <c r="A119" s="2">
        <v>109</v>
      </c>
      <c r="B119" s="8" t="s">
        <v>92</v>
      </c>
      <c r="C119" s="2" t="s">
        <v>577</v>
      </c>
      <c r="D119" s="2" t="s">
        <v>8</v>
      </c>
      <c r="E119" s="2" t="s">
        <v>9</v>
      </c>
      <c r="F119" s="13">
        <v>2</v>
      </c>
    </row>
    <row r="120" spans="1:6" x14ac:dyDescent="0.25">
      <c r="A120" s="2">
        <v>110</v>
      </c>
      <c r="B120" s="8" t="s">
        <v>95</v>
      </c>
      <c r="C120" s="2" t="s">
        <v>577</v>
      </c>
      <c r="D120" s="2" t="s">
        <v>25</v>
      </c>
      <c r="E120" s="2" t="s">
        <v>19</v>
      </c>
      <c r="F120" s="13">
        <v>2</v>
      </c>
    </row>
    <row r="121" spans="1:6" x14ac:dyDescent="0.25">
      <c r="A121" s="2">
        <v>111</v>
      </c>
      <c r="B121" s="8" t="s">
        <v>38</v>
      </c>
      <c r="C121" s="2" t="s">
        <v>577</v>
      </c>
      <c r="D121" s="2" t="s">
        <v>8</v>
      </c>
      <c r="E121" s="2" t="s">
        <v>9</v>
      </c>
      <c r="F121" s="13">
        <v>2</v>
      </c>
    </row>
    <row r="122" spans="1:6" x14ac:dyDescent="0.25">
      <c r="A122" s="2">
        <v>112</v>
      </c>
      <c r="B122" s="8" t="s">
        <v>54</v>
      </c>
      <c r="C122" s="2" t="s">
        <v>577</v>
      </c>
      <c r="D122" s="2" t="s">
        <v>8</v>
      </c>
      <c r="E122" s="2" t="s">
        <v>9</v>
      </c>
      <c r="F122" s="13">
        <v>2</v>
      </c>
    </row>
    <row r="123" spans="1:6" x14ac:dyDescent="0.25">
      <c r="A123" s="2">
        <v>113</v>
      </c>
      <c r="B123" s="8" t="s">
        <v>78</v>
      </c>
      <c r="C123" s="2" t="s">
        <v>577</v>
      </c>
      <c r="D123" s="2" t="s">
        <v>49</v>
      </c>
      <c r="E123" s="2" t="s">
        <v>50</v>
      </c>
      <c r="F123" s="13">
        <v>1.9</v>
      </c>
    </row>
    <row r="124" spans="1:6" x14ac:dyDescent="0.25">
      <c r="A124" s="2">
        <v>114</v>
      </c>
      <c r="B124" s="8" t="s">
        <v>83</v>
      </c>
      <c r="C124" s="2" t="s">
        <v>577</v>
      </c>
      <c r="D124" s="2" t="s">
        <v>8</v>
      </c>
      <c r="E124" s="2" t="s">
        <v>9</v>
      </c>
      <c r="F124" s="13">
        <v>1.9</v>
      </c>
    </row>
    <row r="125" spans="1:6" x14ac:dyDescent="0.25">
      <c r="A125" s="2">
        <v>115</v>
      </c>
      <c r="B125" s="8" t="s">
        <v>447</v>
      </c>
      <c r="C125" s="2" t="s">
        <v>448</v>
      </c>
      <c r="D125" s="2" t="s">
        <v>25</v>
      </c>
      <c r="E125" s="2" t="s">
        <v>19</v>
      </c>
      <c r="F125" s="13">
        <v>1.86</v>
      </c>
    </row>
    <row r="126" spans="1:6" x14ac:dyDescent="0.25">
      <c r="A126" s="2">
        <v>116</v>
      </c>
      <c r="B126" s="8" t="s">
        <v>93</v>
      </c>
      <c r="C126" s="2" t="s">
        <v>577</v>
      </c>
      <c r="D126" s="2" t="s">
        <v>8</v>
      </c>
      <c r="E126" s="2" t="s">
        <v>9</v>
      </c>
      <c r="F126" s="13">
        <v>1.8</v>
      </c>
    </row>
    <row r="127" spans="1:6" x14ac:dyDescent="0.25">
      <c r="A127" s="2">
        <v>117</v>
      </c>
      <c r="B127" s="8" t="s">
        <v>370</v>
      </c>
      <c r="C127" s="2" t="s">
        <v>371</v>
      </c>
      <c r="D127" s="2" t="s">
        <v>8</v>
      </c>
      <c r="E127" s="2" t="s">
        <v>9</v>
      </c>
      <c r="F127" s="13">
        <v>1.66</v>
      </c>
    </row>
    <row r="128" spans="1:6" x14ac:dyDescent="0.25">
      <c r="A128" s="2">
        <v>118</v>
      </c>
      <c r="B128" s="8" t="s">
        <v>274</v>
      </c>
      <c r="C128" s="2">
        <v>9449</v>
      </c>
      <c r="D128" s="2" t="s">
        <v>18</v>
      </c>
      <c r="E128" s="2" t="s">
        <v>19</v>
      </c>
      <c r="F128" s="13">
        <v>1.6572225999999999</v>
      </c>
    </row>
    <row r="129" spans="1:6" x14ac:dyDescent="0.25">
      <c r="A129" s="2">
        <v>119</v>
      </c>
      <c r="B129" s="8" t="s">
        <v>361</v>
      </c>
      <c r="C129" s="2" t="s">
        <v>362</v>
      </c>
      <c r="D129" s="2" t="s">
        <v>46</v>
      </c>
      <c r="E129" s="2" t="s">
        <v>3</v>
      </c>
      <c r="F129" s="13">
        <v>1.5710582133</v>
      </c>
    </row>
    <row r="130" spans="1:6" x14ac:dyDescent="0.25">
      <c r="A130" s="2">
        <v>120</v>
      </c>
      <c r="B130" s="8" t="s">
        <v>315</v>
      </c>
      <c r="C130" s="2" t="s">
        <v>316</v>
      </c>
      <c r="D130" s="2" t="s">
        <v>8</v>
      </c>
      <c r="E130" s="2" t="s">
        <v>9</v>
      </c>
      <c r="F130" s="13">
        <v>1.57</v>
      </c>
    </row>
    <row r="131" spans="1:6" x14ac:dyDescent="0.25">
      <c r="A131" s="2">
        <v>121</v>
      </c>
      <c r="B131" s="8" t="s">
        <v>65</v>
      </c>
      <c r="C131" s="2" t="s">
        <v>577</v>
      </c>
      <c r="D131" s="2" t="s">
        <v>8</v>
      </c>
      <c r="E131" s="2" t="s">
        <v>9</v>
      </c>
      <c r="F131" s="13">
        <v>1.5</v>
      </c>
    </row>
    <row r="132" spans="1:6" x14ac:dyDescent="0.25">
      <c r="A132" s="2">
        <v>122</v>
      </c>
      <c r="B132" s="8" t="s">
        <v>68</v>
      </c>
      <c r="C132" s="2" t="s">
        <v>577</v>
      </c>
      <c r="D132" s="2" t="s">
        <v>25</v>
      </c>
      <c r="E132" s="2" t="s">
        <v>19</v>
      </c>
      <c r="F132" s="13">
        <v>1.5</v>
      </c>
    </row>
    <row r="133" spans="1:6" x14ac:dyDescent="0.25">
      <c r="A133" s="2">
        <v>123</v>
      </c>
      <c r="B133" s="8" t="s">
        <v>57</v>
      </c>
      <c r="C133" s="2" t="s">
        <v>577</v>
      </c>
      <c r="D133" s="2" t="s">
        <v>52</v>
      </c>
      <c r="E133" s="2" t="s">
        <v>50</v>
      </c>
      <c r="F133" s="13">
        <v>1.5</v>
      </c>
    </row>
    <row r="134" spans="1:6" x14ac:dyDescent="0.25">
      <c r="A134" s="2">
        <v>124</v>
      </c>
      <c r="B134" s="8" t="s">
        <v>62</v>
      </c>
      <c r="C134" s="2" t="s">
        <v>577</v>
      </c>
      <c r="D134" s="2" t="s">
        <v>8</v>
      </c>
      <c r="E134" s="2" t="s">
        <v>9</v>
      </c>
      <c r="F134" s="13">
        <v>1.5</v>
      </c>
    </row>
    <row r="135" spans="1:6" x14ac:dyDescent="0.25">
      <c r="A135" s="2">
        <v>125</v>
      </c>
      <c r="B135" s="8" t="s">
        <v>21</v>
      </c>
      <c r="C135" s="2" t="s">
        <v>577</v>
      </c>
      <c r="D135" s="2" t="s">
        <v>13</v>
      </c>
      <c r="E135" s="2" t="s">
        <v>3</v>
      </c>
      <c r="F135" s="13">
        <v>1.5</v>
      </c>
    </row>
    <row r="136" spans="1:6" x14ac:dyDescent="0.25">
      <c r="A136" s="2">
        <v>126</v>
      </c>
      <c r="B136" s="8" t="s">
        <v>88</v>
      </c>
      <c r="C136" s="2" t="s">
        <v>577</v>
      </c>
      <c r="D136" s="2" t="s">
        <v>8</v>
      </c>
      <c r="E136" s="2" t="s">
        <v>9</v>
      </c>
      <c r="F136" s="13">
        <v>1.3</v>
      </c>
    </row>
    <row r="137" spans="1:6" x14ac:dyDescent="0.25">
      <c r="A137" s="2">
        <v>127</v>
      </c>
      <c r="B137" s="8" t="s">
        <v>44</v>
      </c>
      <c r="C137" s="2" t="s">
        <v>577</v>
      </c>
      <c r="D137" s="2" t="s">
        <v>8</v>
      </c>
      <c r="E137" s="2" t="s">
        <v>9</v>
      </c>
      <c r="F137" s="13">
        <v>1.3</v>
      </c>
    </row>
    <row r="138" spans="1:6" x14ac:dyDescent="0.25">
      <c r="A138" s="2">
        <v>128</v>
      </c>
      <c r="B138" s="8" t="s">
        <v>73</v>
      </c>
      <c r="C138" s="2" t="s">
        <v>577</v>
      </c>
      <c r="D138" s="2" t="s">
        <v>8</v>
      </c>
      <c r="E138" s="2" t="s">
        <v>9</v>
      </c>
      <c r="F138" s="13">
        <v>1.3</v>
      </c>
    </row>
    <row r="139" spans="1:6" x14ac:dyDescent="0.25">
      <c r="A139" s="2">
        <v>129</v>
      </c>
      <c r="B139" s="8" t="s">
        <v>17</v>
      </c>
      <c r="C139" s="2" t="s">
        <v>577</v>
      </c>
      <c r="D139" s="2" t="s">
        <v>8</v>
      </c>
      <c r="E139" s="2" t="s">
        <v>9</v>
      </c>
      <c r="F139" s="13">
        <v>1.2</v>
      </c>
    </row>
    <row r="140" spans="1:6" x14ac:dyDescent="0.25">
      <c r="A140" s="2">
        <v>130</v>
      </c>
      <c r="B140" s="8" t="s">
        <v>20</v>
      </c>
      <c r="C140" s="2" t="s">
        <v>577</v>
      </c>
      <c r="D140" s="2" t="s">
        <v>8</v>
      </c>
      <c r="E140" s="2" t="s">
        <v>9</v>
      </c>
      <c r="F140" s="13">
        <v>1.2</v>
      </c>
    </row>
    <row r="141" spans="1:6" x14ac:dyDescent="0.25">
      <c r="A141" s="2">
        <v>131</v>
      </c>
      <c r="B141" s="8" t="s">
        <v>89</v>
      </c>
      <c r="C141" s="2" t="s">
        <v>577</v>
      </c>
      <c r="D141" s="2" t="s">
        <v>25</v>
      </c>
      <c r="E141" s="2" t="s">
        <v>19</v>
      </c>
      <c r="F141" s="13">
        <v>1.2</v>
      </c>
    </row>
    <row r="142" spans="1:6" x14ac:dyDescent="0.25">
      <c r="A142" s="2">
        <v>132</v>
      </c>
      <c r="B142" s="8" t="s">
        <v>39</v>
      </c>
      <c r="C142" s="2" t="s">
        <v>577</v>
      </c>
      <c r="D142" s="2" t="s">
        <v>8</v>
      </c>
      <c r="E142" s="2" t="s">
        <v>9</v>
      </c>
      <c r="F142" s="13">
        <v>1.2</v>
      </c>
    </row>
    <row r="143" spans="1:6" x14ac:dyDescent="0.25">
      <c r="A143" s="2">
        <v>133</v>
      </c>
      <c r="B143" s="8" t="s">
        <v>70</v>
      </c>
      <c r="C143" s="2" t="s">
        <v>577</v>
      </c>
      <c r="D143" s="2" t="s">
        <v>52</v>
      </c>
      <c r="E143" s="2" t="s">
        <v>50</v>
      </c>
      <c r="F143" s="13">
        <v>1.2</v>
      </c>
    </row>
    <row r="144" spans="1:6" x14ac:dyDescent="0.25">
      <c r="A144" s="2">
        <v>134</v>
      </c>
      <c r="B144" s="8" t="s">
        <v>53</v>
      </c>
      <c r="C144" s="2" t="s">
        <v>577</v>
      </c>
      <c r="D144" s="2" t="s">
        <v>8</v>
      </c>
      <c r="E144" s="2" t="s">
        <v>9</v>
      </c>
      <c r="F144" s="13">
        <v>1.1000000000000001</v>
      </c>
    </row>
    <row r="145" spans="1:6" x14ac:dyDescent="0.25">
      <c r="A145" s="2">
        <v>135</v>
      </c>
      <c r="B145" s="8" t="s">
        <v>76</v>
      </c>
      <c r="C145" s="2" t="s">
        <v>577</v>
      </c>
      <c r="D145" s="2" t="s">
        <v>8</v>
      </c>
      <c r="E145" s="2" t="s">
        <v>9</v>
      </c>
      <c r="F145" s="13">
        <v>1.1000000000000001</v>
      </c>
    </row>
    <row r="146" spans="1:6" x14ac:dyDescent="0.25">
      <c r="A146" s="2">
        <v>136</v>
      </c>
      <c r="B146" s="8" t="s">
        <v>166</v>
      </c>
      <c r="C146" s="2" t="s">
        <v>167</v>
      </c>
      <c r="D146" s="2" t="s">
        <v>8</v>
      </c>
      <c r="E146" s="2" t="s">
        <v>9</v>
      </c>
      <c r="F146" s="13">
        <v>1.0900000000000001</v>
      </c>
    </row>
    <row r="147" spans="1:6" x14ac:dyDescent="0.25">
      <c r="A147" s="2">
        <v>137</v>
      </c>
      <c r="B147" s="8" t="s">
        <v>24</v>
      </c>
      <c r="C147" s="2" t="s">
        <v>577</v>
      </c>
      <c r="D147" s="2" t="s">
        <v>25</v>
      </c>
      <c r="E147" s="2" t="s">
        <v>19</v>
      </c>
      <c r="F147" s="13">
        <v>1</v>
      </c>
    </row>
    <row r="148" spans="1:6" x14ac:dyDescent="0.25">
      <c r="A148" s="2">
        <v>138</v>
      </c>
      <c r="B148" s="8" t="s">
        <v>26</v>
      </c>
      <c r="C148" s="2" t="s">
        <v>577</v>
      </c>
      <c r="D148" s="2" t="s">
        <v>7</v>
      </c>
      <c r="E148" s="2" t="s">
        <v>3</v>
      </c>
      <c r="F148" s="13">
        <v>1</v>
      </c>
    </row>
    <row r="149" spans="1:6" x14ac:dyDescent="0.25">
      <c r="A149" s="2">
        <v>139</v>
      </c>
      <c r="B149" s="8" t="s">
        <v>27</v>
      </c>
      <c r="C149" s="2" t="s">
        <v>577</v>
      </c>
      <c r="D149" s="2" t="s">
        <v>8</v>
      </c>
      <c r="E149" s="2" t="s">
        <v>9</v>
      </c>
      <c r="F149" s="13">
        <v>1</v>
      </c>
    </row>
    <row r="150" spans="1:6" x14ac:dyDescent="0.25">
      <c r="A150" s="2">
        <v>140</v>
      </c>
      <c r="B150" s="8" t="s">
        <v>41</v>
      </c>
      <c r="C150" s="2" t="s">
        <v>577</v>
      </c>
      <c r="D150" s="2" t="s">
        <v>8</v>
      </c>
      <c r="E150" s="2" t="s">
        <v>9</v>
      </c>
      <c r="F150" s="13">
        <v>1</v>
      </c>
    </row>
    <row r="151" spans="1:6" x14ac:dyDescent="0.25">
      <c r="A151" s="2">
        <v>141</v>
      </c>
      <c r="B151" s="8" t="s">
        <v>42</v>
      </c>
      <c r="C151" s="2" t="s">
        <v>577</v>
      </c>
      <c r="D151" s="2" t="s">
        <v>8</v>
      </c>
      <c r="E151" s="2" t="s">
        <v>9</v>
      </c>
      <c r="F151" s="13">
        <v>1</v>
      </c>
    </row>
    <row r="152" spans="1:6" x14ac:dyDescent="0.25">
      <c r="A152" s="2">
        <v>142</v>
      </c>
      <c r="B152" s="8" t="s">
        <v>58</v>
      </c>
      <c r="C152" s="2" t="s">
        <v>577</v>
      </c>
      <c r="D152" s="2" t="s">
        <v>35</v>
      </c>
      <c r="E152" s="2" t="s">
        <v>3</v>
      </c>
      <c r="F152" s="13">
        <v>1</v>
      </c>
    </row>
    <row r="153" spans="1:6" x14ac:dyDescent="0.25">
      <c r="A153" s="2">
        <v>143</v>
      </c>
      <c r="B153" s="8" t="s">
        <v>66</v>
      </c>
      <c r="C153" s="2" t="s">
        <v>577</v>
      </c>
      <c r="D153" s="2" t="s">
        <v>8</v>
      </c>
      <c r="E153" s="2" t="s">
        <v>9</v>
      </c>
      <c r="F153" s="13">
        <v>1</v>
      </c>
    </row>
    <row r="154" spans="1:6" x14ac:dyDescent="0.25">
      <c r="A154" s="2">
        <v>144</v>
      </c>
      <c r="B154" s="8" t="s">
        <v>67</v>
      </c>
      <c r="C154" s="2" t="s">
        <v>577</v>
      </c>
      <c r="D154" s="2" t="s">
        <v>8</v>
      </c>
      <c r="E154" s="2" t="s">
        <v>9</v>
      </c>
      <c r="F154" s="13">
        <v>1</v>
      </c>
    </row>
    <row r="155" spans="1:6" x14ac:dyDescent="0.25">
      <c r="A155" s="2">
        <v>145</v>
      </c>
      <c r="B155" s="8" t="s">
        <v>75</v>
      </c>
      <c r="C155" s="2" t="s">
        <v>577</v>
      </c>
      <c r="D155" s="2" t="s">
        <v>25</v>
      </c>
      <c r="E155" s="2" t="s">
        <v>19</v>
      </c>
      <c r="F155" s="13">
        <v>1</v>
      </c>
    </row>
    <row r="156" spans="1:6" x14ac:dyDescent="0.25">
      <c r="A156" s="2">
        <v>146</v>
      </c>
      <c r="B156" s="8" t="s">
        <v>85</v>
      </c>
      <c r="C156" s="2" t="s">
        <v>577</v>
      </c>
      <c r="D156" s="2" t="s">
        <v>46</v>
      </c>
      <c r="E156" s="2" t="s">
        <v>3</v>
      </c>
      <c r="F156" s="13">
        <v>1</v>
      </c>
    </row>
    <row r="157" spans="1:6" x14ac:dyDescent="0.25">
      <c r="A157" s="2">
        <v>147</v>
      </c>
      <c r="B157" s="8" t="s">
        <v>94</v>
      </c>
      <c r="C157" s="2" t="s">
        <v>577</v>
      </c>
      <c r="D157" s="2" t="s">
        <v>8</v>
      </c>
      <c r="E157" s="2" t="s">
        <v>9</v>
      </c>
      <c r="F157" s="13">
        <v>1</v>
      </c>
    </row>
    <row r="158" spans="1:6" x14ac:dyDescent="0.25">
      <c r="A158" s="2">
        <v>148</v>
      </c>
      <c r="B158" s="8" t="s">
        <v>100</v>
      </c>
      <c r="C158" s="2" t="s">
        <v>577</v>
      </c>
      <c r="D158" s="2" t="s">
        <v>8</v>
      </c>
      <c r="E158" s="2" t="s">
        <v>9</v>
      </c>
      <c r="F158" s="13">
        <v>1</v>
      </c>
    </row>
    <row r="159" spans="1:6" x14ac:dyDescent="0.25">
      <c r="A159" s="2">
        <v>149</v>
      </c>
      <c r="B159" s="8" t="s">
        <v>105</v>
      </c>
      <c r="C159" s="2" t="s">
        <v>577</v>
      </c>
      <c r="D159" s="2" t="s">
        <v>25</v>
      </c>
      <c r="E159" s="2" t="s">
        <v>19</v>
      </c>
      <c r="F159" s="13">
        <v>1</v>
      </c>
    </row>
    <row r="160" spans="1:6" x14ac:dyDescent="0.25">
      <c r="A160" s="2">
        <v>150</v>
      </c>
      <c r="B160" s="8" t="s">
        <v>106</v>
      </c>
      <c r="C160" s="2" t="s">
        <v>577</v>
      </c>
      <c r="D160" s="2" t="s">
        <v>29</v>
      </c>
      <c r="E160" s="2" t="s">
        <v>19</v>
      </c>
      <c r="F160" s="13">
        <v>1</v>
      </c>
    </row>
    <row r="161" spans="1:6" x14ac:dyDescent="0.25">
      <c r="A161" s="2">
        <v>151</v>
      </c>
      <c r="B161" s="8" t="s">
        <v>110</v>
      </c>
      <c r="C161" s="2" t="s">
        <v>577</v>
      </c>
      <c r="D161" s="2" t="s">
        <v>49</v>
      </c>
      <c r="E161" s="2" t="s">
        <v>50</v>
      </c>
      <c r="F161" s="13">
        <v>1</v>
      </c>
    </row>
    <row r="162" spans="1:6" x14ac:dyDescent="0.25">
      <c r="A162" s="2">
        <v>152</v>
      </c>
      <c r="B162" s="8" t="s">
        <v>32</v>
      </c>
      <c r="C162" s="2" t="s">
        <v>577</v>
      </c>
      <c r="D162" s="2" t="s">
        <v>8</v>
      </c>
      <c r="E162" s="2" t="s">
        <v>9</v>
      </c>
      <c r="F162" s="13">
        <v>1</v>
      </c>
    </row>
    <row r="163" spans="1:6" x14ac:dyDescent="0.25">
      <c r="A163" s="2">
        <v>153</v>
      </c>
      <c r="B163" s="8" t="s">
        <v>45</v>
      </c>
      <c r="C163" s="2" t="s">
        <v>577</v>
      </c>
      <c r="D163" s="2" t="s">
        <v>46</v>
      </c>
      <c r="E163" s="2" t="s">
        <v>3</v>
      </c>
      <c r="F163" s="13">
        <v>1</v>
      </c>
    </row>
    <row r="164" spans="1:6" x14ac:dyDescent="0.25">
      <c r="A164" s="2">
        <v>154</v>
      </c>
      <c r="B164" s="8" t="s">
        <v>69</v>
      </c>
      <c r="C164" s="2" t="s">
        <v>577</v>
      </c>
      <c r="D164" s="2" t="s">
        <v>25</v>
      </c>
      <c r="E164" s="2" t="s">
        <v>19</v>
      </c>
      <c r="F164" s="13">
        <v>1</v>
      </c>
    </row>
    <row r="165" spans="1:6" x14ac:dyDescent="0.25">
      <c r="A165" s="2">
        <v>155</v>
      </c>
      <c r="B165" s="8" t="s">
        <v>82</v>
      </c>
      <c r="C165" s="2" t="s">
        <v>577</v>
      </c>
      <c r="D165" s="2" t="s">
        <v>8</v>
      </c>
      <c r="E165" s="2" t="s">
        <v>9</v>
      </c>
      <c r="F165" s="13">
        <v>1</v>
      </c>
    </row>
    <row r="166" spans="1:6" x14ac:dyDescent="0.25">
      <c r="A166" s="2">
        <v>156</v>
      </c>
      <c r="B166" s="8" t="s">
        <v>84</v>
      </c>
      <c r="C166" s="2" t="s">
        <v>577</v>
      </c>
      <c r="D166" s="2" t="s">
        <v>49</v>
      </c>
      <c r="E166" s="2" t="s">
        <v>50</v>
      </c>
      <c r="F166" s="13">
        <v>1</v>
      </c>
    </row>
    <row r="167" spans="1:6" x14ac:dyDescent="0.25">
      <c r="A167" s="2">
        <v>157</v>
      </c>
      <c r="B167" s="8" t="s">
        <v>96</v>
      </c>
      <c r="C167" s="2" t="s">
        <v>577</v>
      </c>
      <c r="D167" s="2" t="s">
        <v>25</v>
      </c>
      <c r="E167" s="2" t="s">
        <v>19</v>
      </c>
      <c r="F167" s="13">
        <v>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9"/>
  <sheetViews>
    <sheetView zoomScale="70" zoomScaleNormal="70" workbookViewId="0"/>
  </sheetViews>
  <sheetFormatPr baseColWidth="10" defaultRowHeight="15" x14ac:dyDescent="0.25"/>
  <cols>
    <col min="1" max="1" width="11.42578125" style="2"/>
    <col min="2" max="2" width="33" customWidth="1"/>
    <col min="3" max="3" width="21.5703125" style="2" customWidth="1"/>
    <col min="4" max="4" width="19.85546875" style="2" customWidth="1"/>
    <col min="5" max="5" width="19.5703125" style="2" customWidth="1"/>
    <col min="6" max="7" width="24.140625" style="2" customWidth="1"/>
    <col min="8" max="8" width="24.140625" customWidth="1"/>
    <col min="11" max="11" width="27.28515625" customWidth="1"/>
    <col min="12" max="12" width="34.28515625" customWidth="1"/>
  </cols>
  <sheetData>
    <row r="2" spans="1:8" ht="26.25" x14ac:dyDescent="0.4">
      <c r="B2" s="5" t="s">
        <v>587</v>
      </c>
    </row>
    <row r="3" spans="1:8" ht="21" x14ac:dyDescent="0.35">
      <c r="B3" s="7" t="s">
        <v>594</v>
      </c>
    </row>
    <row r="4" spans="1:8" x14ac:dyDescent="0.25">
      <c r="B4" s="8" t="s">
        <v>586</v>
      </c>
    </row>
    <row r="5" spans="1:8" x14ac:dyDescent="0.25">
      <c r="B5" s="29" t="s">
        <v>603</v>
      </c>
    </row>
    <row r="6" spans="1:8" x14ac:dyDescent="0.25">
      <c r="B6" s="8"/>
    </row>
    <row r="7" spans="1:8" x14ac:dyDescent="0.25">
      <c r="B7" s="8" t="s">
        <v>590</v>
      </c>
      <c r="C7" s="15">
        <v>157</v>
      </c>
      <c r="D7"/>
      <c r="E7" s="14" t="s">
        <v>589</v>
      </c>
      <c r="F7" s="13">
        <f>SUM(F12:F50)</f>
        <v>3159.24428674</v>
      </c>
      <c r="G7" s="13">
        <f>SUM(G12:G50)</f>
        <v>2925.7503879945853</v>
      </c>
      <c r="H7" s="19">
        <f>F7/G7-1</f>
        <v>7.9806500138742242E-2</v>
      </c>
    </row>
    <row r="8" spans="1:8" x14ac:dyDescent="0.25">
      <c r="E8" s="14" t="s">
        <v>595</v>
      </c>
      <c r="F8" s="19">
        <f>F7/'Internet&gt;1bn$'!F7</f>
        <v>0.89407726379639829</v>
      </c>
      <c r="G8" s="11"/>
    </row>
    <row r="9" spans="1:8" x14ac:dyDescent="0.25">
      <c r="F9" s="11"/>
      <c r="G9" s="11"/>
    </row>
    <row r="10" spans="1:8" x14ac:dyDescent="0.25">
      <c r="A10" s="10" t="s">
        <v>588</v>
      </c>
      <c r="B10" s="9" t="s">
        <v>582</v>
      </c>
      <c r="C10" s="10" t="s">
        <v>583</v>
      </c>
      <c r="D10" s="10" t="s">
        <v>0</v>
      </c>
      <c r="E10" s="10" t="s">
        <v>1</v>
      </c>
      <c r="F10" s="10" t="s">
        <v>585</v>
      </c>
      <c r="G10" s="10" t="s">
        <v>585</v>
      </c>
      <c r="H10" s="10" t="s">
        <v>596</v>
      </c>
    </row>
    <row r="11" spans="1:8" x14ac:dyDescent="0.25">
      <c r="A11" s="10" t="s">
        <v>604</v>
      </c>
      <c r="B11" s="10"/>
      <c r="C11" s="10"/>
      <c r="D11" s="10"/>
      <c r="E11" s="10"/>
      <c r="F11" s="10" t="s">
        <v>592</v>
      </c>
      <c r="G11" s="10" t="s">
        <v>593</v>
      </c>
      <c r="H11" s="10"/>
    </row>
    <row r="13" spans="1:8" x14ac:dyDescent="0.25">
      <c r="A13" s="2">
        <v>1</v>
      </c>
      <c r="B13" s="8" t="s">
        <v>146</v>
      </c>
      <c r="C13" s="2" t="s">
        <v>147</v>
      </c>
      <c r="D13" s="2" t="s">
        <v>8</v>
      </c>
      <c r="E13" s="2" t="s">
        <v>9</v>
      </c>
      <c r="F13" s="13">
        <v>722.58</v>
      </c>
      <c r="G13" s="12">
        <v>641.20000000000005</v>
      </c>
      <c r="H13" s="21">
        <f>F13/G13-1</f>
        <v>0.1269182782283218</v>
      </c>
    </row>
    <row r="14" spans="1:8" x14ac:dyDescent="0.25">
      <c r="A14" s="2">
        <v>2</v>
      </c>
      <c r="B14" s="8" t="s">
        <v>275</v>
      </c>
      <c r="C14" s="2" t="s">
        <v>276</v>
      </c>
      <c r="D14" s="2" t="s">
        <v>8</v>
      </c>
      <c r="E14" s="2" t="s">
        <v>9</v>
      </c>
      <c r="F14" s="13">
        <v>362.34</v>
      </c>
      <c r="G14" s="12">
        <v>357.62</v>
      </c>
      <c r="H14" s="21">
        <f t="shared" ref="H14:H16" si="0">F14/G14-1</f>
        <v>1.3198366981712395E-2</v>
      </c>
    </row>
    <row r="15" spans="1:8" x14ac:dyDescent="0.25">
      <c r="A15" s="2">
        <v>3</v>
      </c>
      <c r="B15" s="8" t="s">
        <v>354</v>
      </c>
      <c r="C15" s="2" t="s">
        <v>355</v>
      </c>
      <c r="D15" s="2" t="s">
        <v>8</v>
      </c>
      <c r="E15" s="2" t="s">
        <v>9</v>
      </c>
      <c r="F15" s="13">
        <v>357.15</v>
      </c>
      <c r="G15" s="12">
        <v>385.44</v>
      </c>
      <c r="H15" s="21">
        <f t="shared" si="0"/>
        <v>-7.339663760896642E-2</v>
      </c>
    </row>
    <row r="16" spans="1:8" x14ac:dyDescent="0.25">
      <c r="A16" s="2">
        <v>4</v>
      </c>
      <c r="B16" s="8" t="s">
        <v>261</v>
      </c>
      <c r="C16" s="2" t="s">
        <v>262</v>
      </c>
      <c r="D16" s="2" t="s">
        <v>8</v>
      </c>
      <c r="E16" s="2" t="s">
        <v>9</v>
      </c>
      <c r="F16" s="13">
        <v>240.85</v>
      </c>
      <c r="G16" s="12">
        <v>218.71</v>
      </c>
      <c r="H16" s="21">
        <f t="shared" si="0"/>
        <v>0.10122993918888024</v>
      </c>
    </row>
    <row r="17" spans="1:12" x14ac:dyDescent="0.25">
      <c r="A17" s="2">
        <v>5</v>
      </c>
      <c r="B17" s="8" t="s">
        <v>124</v>
      </c>
      <c r="C17" s="2" t="s">
        <v>125</v>
      </c>
      <c r="D17" s="2" t="s">
        <v>25</v>
      </c>
      <c r="E17" s="2" t="s">
        <v>19</v>
      </c>
      <c r="F17" s="13">
        <v>205.3</v>
      </c>
      <c r="G17" s="12">
        <v>257.52</v>
      </c>
      <c r="H17" s="21">
        <f>F17/G17-1</f>
        <v>-0.20278036657346987</v>
      </c>
    </row>
    <row r="18" spans="1:12" x14ac:dyDescent="0.25">
      <c r="A18" s="2">
        <v>6</v>
      </c>
      <c r="B18" s="8" t="s">
        <v>135</v>
      </c>
      <c r="C18" s="2" t="s">
        <v>136</v>
      </c>
      <c r="D18" s="2" t="s">
        <v>8</v>
      </c>
      <c r="E18" s="2" t="s">
        <v>9</v>
      </c>
      <c r="F18" s="13">
        <v>202.15</v>
      </c>
      <c r="G18" s="12">
        <v>142.85</v>
      </c>
      <c r="H18" s="21">
        <f t="shared" ref="H18:H50" si="1">F18/G18-1</f>
        <v>0.41512075603780207</v>
      </c>
    </row>
    <row r="19" spans="1:12" x14ac:dyDescent="0.25">
      <c r="A19" s="2">
        <v>7</v>
      </c>
      <c r="B19" s="8" t="s">
        <v>498</v>
      </c>
      <c r="C19" s="2">
        <v>700</v>
      </c>
      <c r="D19" s="2" t="s">
        <v>25</v>
      </c>
      <c r="E19" s="2" t="s">
        <v>19</v>
      </c>
      <c r="F19" s="13">
        <v>196.07087999999999</v>
      </c>
      <c r="G19" s="12">
        <v>136.65887109458598</v>
      </c>
      <c r="H19" s="21">
        <f t="shared" si="1"/>
        <v>0.4347468146747171</v>
      </c>
    </row>
    <row r="20" spans="1:12" x14ac:dyDescent="0.25">
      <c r="A20" s="2">
        <v>8</v>
      </c>
      <c r="B20" s="8" t="s">
        <v>243</v>
      </c>
      <c r="C20" s="2" t="s">
        <v>244</v>
      </c>
      <c r="D20" s="2" t="s">
        <v>8</v>
      </c>
      <c r="E20" s="2" t="s">
        <v>9</v>
      </c>
      <c r="F20" s="13">
        <v>73.180000000000007</v>
      </c>
      <c r="G20" s="12">
        <v>69.83</v>
      </c>
      <c r="H20" s="21">
        <f t="shared" si="1"/>
        <v>4.7973650293570147E-2</v>
      </c>
    </row>
    <row r="21" spans="1:12" x14ac:dyDescent="0.25">
      <c r="A21" s="2">
        <v>9</v>
      </c>
      <c r="B21" s="8" t="s">
        <v>463</v>
      </c>
      <c r="C21" s="2">
        <v>9984</v>
      </c>
      <c r="D21" s="2" t="s">
        <v>18</v>
      </c>
      <c r="E21" s="2" t="s">
        <v>19</v>
      </c>
      <c r="F21" s="13">
        <v>70.411000000000001</v>
      </c>
      <c r="G21" s="12">
        <v>72.3</v>
      </c>
      <c r="H21" s="21">
        <f t="shared" si="1"/>
        <v>-2.6127247579529667E-2</v>
      </c>
    </row>
    <row r="22" spans="1:12" x14ac:dyDescent="0.25">
      <c r="A22" s="2">
        <v>10</v>
      </c>
      <c r="B22" s="8" t="s">
        <v>164</v>
      </c>
      <c r="C22" s="2" t="s">
        <v>165</v>
      </c>
      <c r="D22" s="2" t="s">
        <v>25</v>
      </c>
      <c r="E22" s="2" t="s">
        <v>19</v>
      </c>
      <c r="F22" s="13">
        <v>69.92</v>
      </c>
      <c r="G22" s="12">
        <v>78.239999999999995</v>
      </c>
      <c r="H22" s="21">
        <f t="shared" si="1"/>
        <v>-0.10633946830265839</v>
      </c>
    </row>
    <row r="23" spans="1:12" x14ac:dyDescent="0.25">
      <c r="A23" s="2">
        <v>11</v>
      </c>
      <c r="B23" s="8" t="s">
        <v>405</v>
      </c>
      <c r="C23" s="2" t="s">
        <v>406</v>
      </c>
      <c r="D23" s="2" t="s">
        <v>8</v>
      </c>
      <c r="E23" s="2" t="s">
        <v>9</v>
      </c>
      <c r="F23" s="13">
        <v>59.68</v>
      </c>
      <c r="G23" s="12">
        <v>59.79</v>
      </c>
      <c r="H23" s="21">
        <f t="shared" si="1"/>
        <v>-1.8397725372135687E-3</v>
      </c>
    </row>
    <row r="24" spans="1:12" x14ac:dyDescent="0.25">
      <c r="A24" s="2">
        <v>12</v>
      </c>
      <c r="B24" s="8" t="s">
        <v>97</v>
      </c>
      <c r="C24" s="2" t="s">
        <v>577</v>
      </c>
      <c r="D24" s="2" t="s">
        <v>8</v>
      </c>
      <c r="E24" s="2" t="s">
        <v>9</v>
      </c>
      <c r="F24" s="13">
        <v>55</v>
      </c>
      <c r="G24" s="12">
        <v>41.2</v>
      </c>
      <c r="H24" s="21">
        <f t="shared" si="1"/>
        <v>0.33495145631067946</v>
      </c>
    </row>
    <row r="25" spans="1:12" x14ac:dyDescent="0.25">
      <c r="A25" s="2">
        <v>13</v>
      </c>
      <c r="B25" s="8" t="s">
        <v>307</v>
      </c>
      <c r="C25" s="2" t="s">
        <v>308</v>
      </c>
      <c r="D25" s="2" t="s">
        <v>25</v>
      </c>
      <c r="E25" s="2" t="s">
        <v>19</v>
      </c>
      <c r="F25" s="13">
        <v>47.17</v>
      </c>
      <c r="G25" s="12">
        <v>33.19</v>
      </c>
      <c r="H25" s="21">
        <f t="shared" si="1"/>
        <v>0.42121120819523972</v>
      </c>
    </row>
    <row r="26" spans="1:12" x14ac:dyDescent="0.25">
      <c r="A26" s="2">
        <v>14</v>
      </c>
      <c r="B26" s="8" t="s">
        <v>576</v>
      </c>
      <c r="C26" s="2" t="s">
        <v>429</v>
      </c>
      <c r="D26" s="2" t="s">
        <v>8</v>
      </c>
      <c r="E26" s="2" t="s">
        <v>9</v>
      </c>
      <c r="F26" s="13">
        <v>45.68</v>
      </c>
      <c r="G26" s="12">
        <v>37.380000000000003</v>
      </c>
      <c r="H26" s="21">
        <f t="shared" si="1"/>
        <v>0.22204387372926693</v>
      </c>
    </row>
    <row r="27" spans="1:12" x14ac:dyDescent="0.25">
      <c r="A27" s="2">
        <v>15</v>
      </c>
      <c r="B27" s="8" t="s">
        <v>368</v>
      </c>
      <c r="C27" s="2" t="s">
        <v>369</v>
      </c>
      <c r="D27" s="2" t="s">
        <v>8</v>
      </c>
      <c r="E27" s="2" t="s">
        <v>9</v>
      </c>
      <c r="F27" s="13">
        <v>39.83</v>
      </c>
      <c r="G27" s="12">
        <v>21.02</v>
      </c>
      <c r="H27" s="21">
        <f t="shared" si="1"/>
        <v>0.89486203615604176</v>
      </c>
    </row>
    <row r="28" spans="1:12" x14ac:dyDescent="0.25">
      <c r="A28" s="2">
        <v>16</v>
      </c>
      <c r="B28" s="8" t="s">
        <v>558</v>
      </c>
      <c r="C28" s="2" t="s">
        <v>559</v>
      </c>
      <c r="D28" s="2" t="s">
        <v>8</v>
      </c>
      <c r="E28" s="2" t="s">
        <v>9</v>
      </c>
      <c r="F28" s="13">
        <v>36.869999999999997</v>
      </c>
      <c r="G28" s="12">
        <v>47.53</v>
      </c>
      <c r="H28" s="21">
        <f t="shared" si="1"/>
        <v>-0.22427940248264266</v>
      </c>
    </row>
    <row r="29" spans="1:12" x14ac:dyDescent="0.25">
      <c r="A29" s="2">
        <v>17</v>
      </c>
      <c r="B29" s="8" t="s">
        <v>336</v>
      </c>
      <c r="C29" s="2" t="s">
        <v>337</v>
      </c>
      <c r="D29" s="2" t="s">
        <v>8</v>
      </c>
      <c r="E29" s="2" t="s">
        <v>9</v>
      </c>
      <c r="F29" s="13">
        <v>26.03</v>
      </c>
      <c r="G29" s="12">
        <v>28.52</v>
      </c>
      <c r="H29" s="21">
        <f t="shared" si="1"/>
        <v>-8.7307152875175209E-2</v>
      </c>
    </row>
    <row r="30" spans="1:12" x14ac:dyDescent="0.25">
      <c r="A30" s="2">
        <v>18</v>
      </c>
      <c r="B30" s="8" t="s">
        <v>16</v>
      </c>
      <c r="C30" s="2" t="s">
        <v>577</v>
      </c>
      <c r="D30" s="2" t="s">
        <v>8</v>
      </c>
      <c r="E30" s="2" t="s">
        <v>9</v>
      </c>
      <c r="F30" s="13">
        <v>25.5</v>
      </c>
      <c r="G30" s="12">
        <v>10</v>
      </c>
      <c r="H30" s="21">
        <f t="shared" si="1"/>
        <v>1.5499999999999998</v>
      </c>
    </row>
    <row r="31" spans="1:12" x14ac:dyDescent="0.25">
      <c r="A31" s="2">
        <v>19</v>
      </c>
      <c r="B31" s="8" t="s">
        <v>524</v>
      </c>
      <c r="C31" s="2" t="s">
        <v>525</v>
      </c>
      <c r="D31" s="2" t="s">
        <v>8</v>
      </c>
      <c r="E31" s="2" t="s">
        <v>9</v>
      </c>
      <c r="F31" s="13">
        <v>23.72</v>
      </c>
      <c r="G31" s="12">
        <v>23.2</v>
      </c>
      <c r="H31" s="21">
        <f t="shared" si="1"/>
        <v>2.2413793103448265E-2</v>
      </c>
      <c r="K31" s="3" t="s">
        <v>580</v>
      </c>
      <c r="L31" t="s">
        <v>591</v>
      </c>
    </row>
    <row r="32" spans="1:12" x14ac:dyDescent="0.25">
      <c r="A32" s="2">
        <v>20</v>
      </c>
      <c r="B32" s="8" t="s">
        <v>557</v>
      </c>
      <c r="C32" s="2">
        <v>4689</v>
      </c>
      <c r="D32" s="2" t="s">
        <v>18</v>
      </c>
      <c r="E32" s="2" t="s">
        <v>19</v>
      </c>
      <c r="F32" s="13">
        <v>22.8734</v>
      </c>
      <c r="G32" s="12">
        <v>20.669888400000001</v>
      </c>
      <c r="H32" s="21">
        <f t="shared" si="1"/>
        <v>0.10660491035839348</v>
      </c>
      <c r="K32" s="4" t="s">
        <v>8</v>
      </c>
      <c r="L32" s="1">
        <v>2427.7400000000002</v>
      </c>
    </row>
    <row r="33" spans="1:12" x14ac:dyDescent="0.25">
      <c r="A33" s="2">
        <v>21</v>
      </c>
      <c r="B33" s="8" t="s">
        <v>416</v>
      </c>
      <c r="C33" s="2" t="s">
        <v>417</v>
      </c>
      <c r="D33" s="2" t="s">
        <v>18</v>
      </c>
      <c r="E33" s="2" t="s">
        <v>19</v>
      </c>
      <c r="F33" s="13">
        <v>20.69</v>
      </c>
      <c r="G33" s="12">
        <v>18.829999999999998</v>
      </c>
      <c r="H33" s="21">
        <f t="shared" si="1"/>
        <v>9.8778544875199215E-2</v>
      </c>
      <c r="K33" s="4" t="s">
        <v>25</v>
      </c>
      <c r="L33" s="1">
        <v>565.29088000000002</v>
      </c>
    </row>
    <row r="34" spans="1:12" x14ac:dyDescent="0.25">
      <c r="A34" s="2">
        <v>22</v>
      </c>
      <c r="B34" s="8" t="s">
        <v>479</v>
      </c>
      <c r="C34" s="2" t="s">
        <v>480</v>
      </c>
      <c r="D34" s="2" t="s">
        <v>8</v>
      </c>
      <c r="E34" s="2" t="s">
        <v>9</v>
      </c>
      <c r="F34" s="13">
        <v>20.010000000000002</v>
      </c>
      <c r="G34" s="12">
        <v>19.34</v>
      </c>
      <c r="H34" s="21">
        <f t="shared" si="1"/>
        <v>3.4643226473629829E-2</v>
      </c>
      <c r="K34" s="4" t="s">
        <v>18</v>
      </c>
      <c r="L34" s="1">
        <v>113.9744</v>
      </c>
    </row>
    <row r="35" spans="1:12" x14ac:dyDescent="0.25">
      <c r="A35" s="2">
        <v>23</v>
      </c>
      <c r="B35" s="8" t="s">
        <v>80</v>
      </c>
      <c r="C35" s="2" t="s">
        <v>577</v>
      </c>
      <c r="D35" s="2" t="s">
        <v>8</v>
      </c>
      <c r="E35" s="2" t="s">
        <v>9</v>
      </c>
      <c r="F35" s="13">
        <v>20</v>
      </c>
      <c r="G35" s="12">
        <v>15</v>
      </c>
      <c r="H35" s="21">
        <f t="shared" si="1"/>
        <v>0.33333333333333326</v>
      </c>
      <c r="K35" s="4" t="s">
        <v>29</v>
      </c>
      <c r="L35" s="1">
        <v>18.96156014</v>
      </c>
    </row>
    <row r="36" spans="1:12" x14ac:dyDescent="0.25">
      <c r="A36" s="2">
        <v>24</v>
      </c>
      <c r="B36" s="8" t="s">
        <v>365</v>
      </c>
      <c r="C36" s="2">
        <v>35420</v>
      </c>
      <c r="D36" s="2" t="s">
        <v>29</v>
      </c>
      <c r="E36" s="2" t="s">
        <v>19</v>
      </c>
      <c r="F36" s="13">
        <v>18.96156014</v>
      </c>
      <c r="G36" s="12">
        <v>21.767602</v>
      </c>
      <c r="H36" s="21">
        <f t="shared" si="1"/>
        <v>-0.1289090943504021</v>
      </c>
      <c r="K36" s="4" t="s">
        <v>46</v>
      </c>
      <c r="L36" s="1">
        <v>18.277446599999998</v>
      </c>
    </row>
    <row r="37" spans="1:12" x14ac:dyDescent="0.25">
      <c r="A37" s="2">
        <v>25</v>
      </c>
      <c r="B37" s="8" t="s">
        <v>366</v>
      </c>
      <c r="C37" s="2" t="s">
        <v>367</v>
      </c>
      <c r="D37" s="2" t="s">
        <v>25</v>
      </c>
      <c r="E37" s="2" t="s">
        <v>19</v>
      </c>
      <c r="F37" s="13">
        <v>18.96</v>
      </c>
      <c r="G37" s="12">
        <v>12.92</v>
      </c>
      <c r="H37" s="21">
        <f t="shared" si="1"/>
        <v>0.46749226006191957</v>
      </c>
      <c r="K37" s="4" t="s">
        <v>49</v>
      </c>
      <c r="L37" s="1">
        <v>15</v>
      </c>
    </row>
    <row r="38" spans="1:12" x14ac:dyDescent="0.25">
      <c r="A38" s="2">
        <v>26</v>
      </c>
      <c r="B38" s="8" t="s">
        <v>259</v>
      </c>
      <c r="C38" s="2" t="s">
        <v>260</v>
      </c>
      <c r="D38" s="2" t="s">
        <v>46</v>
      </c>
      <c r="E38" s="2" t="s">
        <v>3</v>
      </c>
      <c r="F38" s="13">
        <v>18.277446599999998</v>
      </c>
      <c r="G38" s="12">
        <v>16.634026500000001</v>
      </c>
      <c r="H38" s="21">
        <f t="shared" si="1"/>
        <v>9.8798694351003746E-2</v>
      </c>
      <c r="K38" s="4" t="s">
        <v>579</v>
      </c>
      <c r="L38" s="1">
        <v>3159.2442867400005</v>
      </c>
    </row>
    <row r="39" spans="1:12" ht="15.75" thickBot="1" x14ac:dyDescent="0.3">
      <c r="A39" s="2">
        <v>27</v>
      </c>
      <c r="B39" s="8" t="s">
        <v>475</v>
      </c>
      <c r="C39" s="2" t="s">
        <v>476</v>
      </c>
      <c r="D39" s="2" t="s">
        <v>8</v>
      </c>
      <c r="E39" s="6" t="s">
        <v>9</v>
      </c>
      <c r="F39" s="13">
        <v>15.83</v>
      </c>
      <c r="G39" s="12">
        <v>17.66</v>
      </c>
      <c r="H39" s="21">
        <f t="shared" si="1"/>
        <v>-0.10362400906002267</v>
      </c>
    </row>
    <row r="40" spans="1:12" x14ac:dyDescent="0.25">
      <c r="A40" s="2">
        <v>28</v>
      </c>
      <c r="B40" s="8" t="s">
        <v>86</v>
      </c>
      <c r="C40" s="2" t="s">
        <v>577</v>
      </c>
      <c r="D40" s="2" t="s">
        <v>8</v>
      </c>
      <c r="E40" s="2" t="s">
        <v>9</v>
      </c>
      <c r="F40" s="13">
        <v>15.4</v>
      </c>
      <c r="G40" s="12">
        <v>10</v>
      </c>
      <c r="H40" s="21">
        <f t="shared" si="1"/>
        <v>0.54</v>
      </c>
    </row>
    <row r="41" spans="1:12" x14ac:dyDescent="0.25">
      <c r="A41" s="2">
        <v>29</v>
      </c>
      <c r="B41" s="8" t="s">
        <v>48</v>
      </c>
      <c r="C41" s="2" t="s">
        <v>577</v>
      </c>
      <c r="D41" s="2" t="s">
        <v>49</v>
      </c>
      <c r="E41" s="2" t="s">
        <v>50</v>
      </c>
      <c r="F41" s="13">
        <v>15</v>
      </c>
      <c r="G41" s="12">
        <v>11</v>
      </c>
      <c r="H41" s="21">
        <f t="shared" si="1"/>
        <v>0.36363636363636354</v>
      </c>
    </row>
    <row r="42" spans="1:12" x14ac:dyDescent="0.25">
      <c r="A42" s="2">
        <v>30</v>
      </c>
      <c r="B42" s="8" t="s">
        <v>37</v>
      </c>
      <c r="C42" s="2" t="s">
        <v>577</v>
      </c>
      <c r="D42" s="2" t="s">
        <v>25</v>
      </c>
      <c r="E42" s="2" t="s">
        <v>19</v>
      </c>
      <c r="F42" s="13">
        <v>15</v>
      </c>
      <c r="G42" s="20">
        <v>12</v>
      </c>
      <c r="H42" s="21">
        <f t="shared" si="1"/>
        <v>0.25</v>
      </c>
    </row>
    <row r="43" spans="1:12" x14ac:dyDescent="0.25">
      <c r="A43" s="2">
        <v>31</v>
      </c>
      <c r="B43" s="8" t="s">
        <v>253</v>
      </c>
      <c r="C43" s="2" t="s">
        <v>254</v>
      </c>
      <c r="D43" s="2" t="s">
        <v>8</v>
      </c>
      <c r="E43" s="2" t="s">
        <v>9</v>
      </c>
      <c r="F43" s="13">
        <v>14.46</v>
      </c>
      <c r="G43" s="12">
        <v>12.45</v>
      </c>
      <c r="H43" s="21">
        <f t="shared" si="1"/>
        <v>0.16144578313253022</v>
      </c>
    </row>
    <row r="44" spans="1:12" x14ac:dyDescent="0.25">
      <c r="A44" s="2">
        <v>32</v>
      </c>
      <c r="B44" s="8" t="s">
        <v>257</v>
      </c>
      <c r="C44" s="2" t="s">
        <v>258</v>
      </c>
      <c r="D44" s="2" t="s">
        <v>8</v>
      </c>
      <c r="E44" s="2" t="s">
        <v>9</v>
      </c>
      <c r="F44" s="13">
        <v>13.95</v>
      </c>
      <c r="G44" s="12">
        <v>10.85</v>
      </c>
      <c r="H44" s="21">
        <f t="shared" si="1"/>
        <v>0.28571428571428559</v>
      </c>
    </row>
    <row r="45" spans="1:12" x14ac:dyDescent="0.25">
      <c r="A45" s="2">
        <v>33</v>
      </c>
      <c r="B45" s="8" t="s">
        <v>532</v>
      </c>
      <c r="C45" s="2" t="s">
        <v>533</v>
      </c>
      <c r="D45" s="2" t="s">
        <v>25</v>
      </c>
      <c r="E45" s="2" t="s">
        <v>19</v>
      </c>
      <c r="F45" s="13">
        <v>12.87</v>
      </c>
      <c r="G45" s="12">
        <v>11.7</v>
      </c>
      <c r="H45" s="21">
        <f t="shared" si="1"/>
        <v>0.10000000000000009</v>
      </c>
    </row>
    <row r="46" spans="1:12" x14ac:dyDescent="0.25">
      <c r="A46" s="2">
        <v>34</v>
      </c>
      <c r="B46" s="8" t="s">
        <v>515</v>
      </c>
      <c r="C46" s="2" t="s">
        <v>516</v>
      </c>
      <c r="D46" s="2" t="s">
        <v>8</v>
      </c>
      <c r="E46" s="2" t="s">
        <v>9</v>
      </c>
      <c r="F46" s="13">
        <v>12.51</v>
      </c>
      <c r="G46" s="12">
        <v>10.66</v>
      </c>
      <c r="H46" s="21">
        <f t="shared" si="1"/>
        <v>0.17354596622889296</v>
      </c>
    </row>
    <row r="47" spans="1:12" x14ac:dyDescent="0.25">
      <c r="A47" s="2">
        <v>35</v>
      </c>
      <c r="B47" s="8" t="s">
        <v>120</v>
      </c>
      <c r="C47" s="2" t="s">
        <v>121</v>
      </c>
      <c r="D47" s="2" t="s">
        <v>8</v>
      </c>
      <c r="E47" s="2" t="s">
        <v>9</v>
      </c>
      <c r="F47" s="13">
        <v>12.47</v>
      </c>
      <c r="G47" s="12">
        <v>11.26</v>
      </c>
      <c r="H47" s="21">
        <f t="shared" si="1"/>
        <v>0.10746003552397876</v>
      </c>
    </row>
    <row r="48" spans="1:12" x14ac:dyDescent="0.25">
      <c r="A48" s="2">
        <v>36</v>
      </c>
      <c r="B48" s="8" t="s">
        <v>251</v>
      </c>
      <c r="C48" s="2" t="s">
        <v>252</v>
      </c>
      <c r="D48" s="2" t="s">
        <v>8</v>
      </c>
      <c r="E48" s="2" t="s">
        <v>9</v>
      </c>
      <c r="F48" s="13">
        <v>11.55</v>
      </c>
      <c r="G48" s="12">
        <v>9.81</v>
      </c>
      <c r="H48" s="21">
        <f t="shared" si="1"/>
        <v>0.17737003058103973</v>
      </c>
    </row>
    <row r="49" spans="1:8" x14ac:dyDescent="0.25">
      <c r="A49" s="2">
        <v>37</v>
      </c>
      <c r="B49" s="8" t="s">
        <v>81</v>
      </c>
      <c r="C49" s="2" t="s">
        <v>577</v>
      </c>
      <c r="D49" s="2" t="s">
        <v>8</v>
      </c>
      <c r="E49" s="2" t="s">
        <v>9</v>
      </c>
      <c r="F49" s="13">
        <v>11</v>
      </c>
      <c r="G49" s="12">
        <v>11</v>
      </c>
      <c r="H49" s="21">
        <f t="shared" si="1"/>
        <v>0</v>
      </c>
    </row>
    <row r="50" spans="1:8" x14ac:dyDescent="0.25">
      <c r="A50" s="2">
        <v>38</v>
      </c>
      <c r="B50" s="8" t="s">
        <v>40</v>
      </c>
      <c r="C50" s="2" t="s">
        <v>577</v>
      </c>
      <c r="D50" s="2" t="s">
        <v>8</v>
      </c>
      <c r="E50" s="2" t="s">
        <v>9</v>
      </c>
      <c r="F50" s="13">
        <v>10</v>
      </c>
      <c r="G50" s="12">
        <v>10</v>
      </c>
      <c r="H50" s="21">
        <f t="shared" si="1"/>
        <v>0</v>
      </c>
    </row>
    <row r="51" spans="1:8" x14ac:dyDescent="0.25">
      <c r="F51" s="12"/>
      <c r="G51" s="12"/>
    </row>
    <row r="52" spans="1:8" x14ac:dyDescent="0.25">
      <c r="F52" s="12"/>
      <c r="G52" s="12"/>
    </row>
    <row r="53" spans="1:8" x14ac:dyDescent="0.25">
      <c r="F53" s="12"/>
      <c r="G53" s="12"/>
    </row>
    <row r="54" spans="1:8" x14ac:dyDescent="0.25">
      <c r="F54" s="12"/>
      <c r="G54" s="12"/>
    </row>
    <row r="55" spans="1:8" x14ac:dyDescent="0.25">
      <c r="F55" s="12"/>
      <c r="G55" s="12"/>
    </row>
    <row r="56" spans="1:8" x14ac:dyDescent="0.25">
      <c r="F56" s="12"/>
      <c r="G56" s="12"/>
    </row>
    <row r="57" spans="1:8" x14ac:dyDescent="0.25">
      <c r="F57" s="12"/>
      <c r="G57" s="12"/>
    </row>
    <row r="58" spans="1:8" x14ac:dyDescent="0.25">
      <c r="F58" s="12"/>
      <c r="G58" s="12"/>
    </row>
    <row r="59" spans="1:8" x14ac:dyDescent="0.25">
      <c r="F59" s="12"/>
      <c r="G59" s="12"/>
    </row>
    <row r="60" spans="1:8" x14ac:dyDescent="0.25">
      <c r="F60" s="12"/>
      <c r="G60" s="12"/>
    </row>
    <row r="61" spans="1:8" x14ac:dyDescent="0.25">
      <c r="F61" s="12"/>
      <c r="G61" s="12"/>
    </row>
    <row r="62" spans="1:8" x14ac:dyDescent="0.25">
      <c r="F62" s="12"/>
      <c r="G62" s="12"/>
    </row>
    <row r="63" spans="1:8" x14ac:dyDescent="0.25">
      <c r="F63" s="12"/>
      <c r="G63" s="12"/>
    </row>
    <row r="64" spans="1:8" x14ac:dyDescent="0.25">
      <c r="F64" s="12"/>
      <c r="G64" s="12"/>
    </row>
    <row r="65" spans="6:7" x14ac:dyDescent="0.25">
      <c r="F65" s="12"/>
      <c r="G65" s="12"/>
    </row>
    <row r="66" spans="6:7" x14ac:dyDescent="0.25">
      <c r="F66" s="12"/>
      <c r="G66" s="12"/>
    </row>
    <row r="67" spans="6:7" x14ac:dyDescent="0.25">
      <c r="F67" s="12"/>
      <c r="G67" s="12"/>
    </row>
    <row r="68" spans="6:7" x14ac:dyDescent="0.25">
      <c r="F68" s="12"/>
      <c r="G68" s="12"/>
    </row>
    <row r="69" spans="6:7" x14ac:dyDescent="0.25">
      <c r="F69" s="12"/>
      <c r="G69" s="12"/>
    </row>
    <row r="70" spans="6:7" x14ac:dyDescent="0.25">
      <c r="F70" s="12"/>
      <c r="G70" s="12"/>
    </row>
    <row r="71" spans="6:7" x14ac:dyDescent="0.25">
      <c r="F71" s="12"/>
      <c r="G71" s="12"/>
    </row>
    <row r="72" spans="6:7" x14ac:dyDescent="0.25">
      <c r="F72" s="12"/>
      <c r="G72" s="12"/>
    </row>
    <row r="73" spans="6:7" x14ac:dyDescent="0.25">
      <c r="F73" s="12"/>
      <c r="G73" s="12"/>
    </row>
    <row r="74" spans="6:7" x14ac:dyDescent="0.25">
      <c r="F74" s="12"/>
      <c r="G74" s="12"/>
    </row>
    <row r="75" spans="6:7" x14ac:dyDescent="0.25">
      <c r="F75" s="12"/>
      <c r="G75" s="12"/>
    </row>
    <row r="76" spans="6:7" x14ac:dyDescent="0.25">
      <c r="F76" s="12"/>
      <c r="G76" s="12"/>
    </row>
    <row r="77" spans="6:7" x14ac:dyDescent="0.25">
      <c r="F77" s="12"/>
      <c r="G77" s="12"/>
    </row>
    <row r="78" spans="6:7" x14ac:dyDescent="0.25">
      <c r="F78" s="12"/>
      <c r="G78" s="12"/>
    </row>
    <row r="79" spans="6:7" x14ac:dyDescent="0.25">
      <c r="F79" s="12"/>
      <c r="G79" s="12"/>
    </row>
    <row r="80" spans="6:7" x14ac:dyDescent="0.25">
      <c r="F80" s="12"/>
      <c r="G80" s="12"/>
    </row>
    <row r="81" spans="6:7" x14ac:dyDescent="0.25">
      <c r="F81" s="12"/>
      <c r="G81" s="12"/>
    </row>
    <row r="82" spans="6:7" x14ac:dyDescent="0.25">
      <c r="F82" s="12"/>
      <c r="G82" s="12"/>
    </row>
    <row r="83" spans="6:7" x14ac:dyDescent="0.25">
      <c r="F83" s="12"/>
      <c r="G83" s="12"/>
    </row>
    <row r="84" spans="6:7" x14ac:dyDescent="0.25">
      <c r="F84" s="12"/>
      <c r="G84" s="12"/>
    </row>
    <row r="85" spans="6:7" x14ac:dyDescent="0.25">
      <c r="F85" s="12"/>
      <c r="G85" s="12"/>
    </row>
    <row r="86" spans="6:7" x14ac:dyDescent="0.25">
      <c r="F86" s="12"/>
      <c r="G86" s="12"/>
    </row>
    <row r="87" spans="6:7" x14ac:dyDescent="0.25">
      <c r="F87" s="12"/>
      <c r="G87" s="12"/>
    </row>
    <row r="88" spans="6:7" x14ac:dyDescent="0.25">
      <c r="F88" s="12"/>
      <c r="G88" s="12"/>
    </row>
    <row r="89" spans="6:7" x14ac:dyDescent="0.25">
      <c r="F89" s="12"/>
      <c r="G89" s="12"/>
    </row>
    <row r="90" spans="6:7" x14ac:dyDescent="0.25">
      <c r="F90" s="12"/>
      <c r="G90" s="12"/>
    </row>
    <row r="91" spans="6:7" x14ac:dyDescent="0.25">
      <c r="F91" s="12"/>
      <c r="G91" s="12"/>
    </row>
    <row r="92" spans="6:7" x14ac:dyDescent="0.25">
      <c r="F92" s="12"/>
      <c r="G92" s="12"/>
    </row>
    <row r="93" spans="6:7" x14ac:dyDescent="0.25">
      <c r="F93" s="12"/>
      <c r="G93" s="12"/>
    </row>
    <row r="94" spans="6:7" x14ac:dyDescent="0.25">
      <c r="F94" s="12"/>
      <c r="G94" s="12"/>
    </row>
    <row r="95" spans="6:7" x14ac:dyDescent="0.25">
      <c r="F95" s="12"/>
      <c r="G95" s="12"/>
    </row>
    <row r="96" spans="6:7" x14ac:dyDescent="0.25">
      <c r="F96" s="12"/>
      <c r="G96" s="12"/>
    </row>
    <row r="97" spans="6:7" x14ac:dyDescent="0.25">
      <c r="F97" s="12"/>
      <c r="G97" s="12"/>
    </row>
    <row r="98" spans="6:7" x14ac:dyDescent="0.25">
      <c r="F98" s="12"/>
      <c r="G98" s="12"/>
    </row>
    <row r="99" spans="6:7" x14ac:dyDescent="0.25">
      <c r="F99" s="12"/>
      <c r="G99" s="12"/>
    </row>
    <row r="100" spans="6:7" x14ac:dyDescent="0.25">
      <c r="F100" s="12"/>
      <c r="G100" s="12"/>
    </row>
    <row r="101" spans="6:7" x14ac:dyDescent="0.25">
      <c r="F101" s="12"/>
      <c r="G101" s="12"/>
    </row>
    <row r="102" spans="6:7" x14ac:dyDescent="0.25">
      <c r="F102" s="12"/>
      <c r="G102" s="12"/>
    </row>
    <row r="103" spans="6:7" x14ac:dyDescent="0.25">
      <c r="F103" s="12"/>
      <c r="G103" s="12"/>
    </row>
    <row r="104" spans="6:7" x14ac:dyDescent="0.25">
      <c r="F104" s="12"/>
      <c r="G104" s="12"/>
    </row>
    <row r="105" spans="6:7" x14ac:dyDescent="0.25">
      <c r="F105" s="12"/>
      <c r="G105" s="12"/>
    </row>
    <row r="106" spans="6:7" x14ac:dyDescent="0.25">
      <c r="F106" s="12"/>
      <c r="G106" s="12"/>
    </row>
    <row r="107" spans="6:7" x14ac:dyDescent="0.25">
      <c r="F107" s="12"/>
      <c r="G107" s="12"/>
    </row>
    <row r="108" spans="6:7" x14ac:dyDescent="0.25">
      <c r="F108" s="12"/>
      <c r="G108" s="12"/>
    </row>
    <row r="109" spans="6:7" x14ac:dyDescent="0.25">
      <c r="F109" s="12"/>
      <c r="G109" s="12"/>
    </row>
    <row r="110" spans="6:7" x14ac:dyDescent="0.25">
      <c r="F110" s="12"/>
      <c r="G110" s="12"/>
    </row>
    <row r="111" spans="6:7" x14ac:dyDescent="0.25">
      <c r="F111" s="12"/>
      <c r="G111" s="12"/>
    </row>
    <row r="112" spans="6:7" x14ac:dyDescent="0.25">
      <c r="F112" s="12"/>
      <c r="G112" s="12"/>
    </row>
    <row r="113" spans="6:7" x14ac:dyDescent="0.25">
      <c r="F113" s="12"/>
      <c r="G113" s="12"/>
    </row>
    <row r="114" spans="6:7" x14ac:dyDescent="0.25">
      <c r="F114" s="12"/>
      <c r="G114" s="12"/>
    </row>
    <row r="115" spans="6:7" x14ac:dyDescent="0.25">
      <c r="F115" s="12"/>
      <c r="G115" s="12"/>
    </row>
    <row r="116" spans="6:7" x14ac:dyDescent="0.25">
      <c r="F116" s="12"/>
      <c r="G116" s="12"/>
    </row>
    <row r="117" spans="6:7" x14ac:dyDescent="0.25">
      <c r="F117" s="12"/>
      <c r="G117" s="12"/>
    </row>
    <row r="118" spans="6:7" x14ac:dyDescent="0.25">
      <c r="F118" s="12"/>
      <c r="G118" s="12"/>
    </row>
    <row r="119" spans="6:7" x14ac:dyDescent="0.25">
      <c r="F119" s="12"/>
      <c r="G119" s="12"/>
    </row>
    <row r="120" spans="6:7" x14ac:dyDescent="0.25">
      <c r="F120" s="12"/>
      <c r="G120" s="12"/>
    </row>
    <row r="121" spans="6:7" x14ac:dyDescent="0.25">
      <c r="F121" s="12"/>
      <c r="G121" s="12"/>
    </row>
    <row r="122" spans="6:7" x14ac:dyDescent="0.25">
      <c r="F122" s="12"/>
      <c r="G122" s="12"/>
    </row>
    <row r="123" spans="6:7" x14ac:dyDescent="0.25">
      <c r="F123" s="12"/>
      <c r="G123" s="12"/>
    </row>
    <row r="124" spans="6:7" x14ac:dyDescent="0.25">
      <c r="F124" s="12"/>
      <c r="G124" s="12"/>
    </row>
    <row r="125" spans="6:7" x14ac:dyDescent="0.25">
      <c r="F125" s="12"/>
      <c r="G125" s="12"/>
    </row>
    <row r="126" spans="6:7" x14ac:dyDescent="0.25">
      <c r="F126" s="12"/>
      <c r="G126" s="12"/>
    </row>
    <row r="127" spans="6:7" x14ac:dyDescent="0.25">
      <c r="F127" s="12"/>
      <c r="G127" s="12"/>
    </row>
    <row r="128" spans="6:7" x14ac:dyDescent="0.25">
      <c r="F128" s="12"/>
      <c r="G128" s="12"/>
    </row>
    <row r="129" spans="6:7" x14ac:dyDescent="0.25">
      <c r="F129" s="12"/>
      <c r="G129" s="12"/>
    </row>
    <row r="130" spans="6:7" x14ac:dyDescent="0.25">
      <c r="F130" s="12"/>
      <c r="G130" s="12"/>
    </row>
    <row r="131" spans="6:7" x14ac:dyDescent="0.25">
      <c r="F131" s="12"/>
      <c r="G131" s="12"/>
    </row>
    <row r="132" spans="6:7" x14ac:dyDescent="0.25">
      <c r="F132" s="12"/>
      <c r="G132" s="12"/>
    </row>
    <row r="133" spans="6:7" x14ac:dyDescent="0.25">
      <c r="F133" s="12"/>
      <c r="G133" s="12"/>
    </row>
    <row r="134" spans="6:7" x14ac:dyDescent="0.25">
      <c r="F134" s="12"/>
      <c r="G134" s="12"/>
    </row>
    <row r="135" spans="6:7" x14ac:dyDescent="0.25">
      <c r="F135" s="12"/>
      <c r="G135" s="12"/>
    </row>
    <row r="136" spans="6:7" x14ac:dyDescent="0.25">
      <c r="F136" s="12"/>
      <c r="G136" s="12"/>
    </row>
    <row r="137" spans="6:7" x14ac:dyDescent="0.25">
      <c r="F137" s="12"/>
      <c r="G137" s="12"/>
    </row>
    <row r="138" spans="6:7" x14ac:dyDescent="0.25">
      <c r="F138" s="12"/>
      <c r="G138" s="12"/>
    </row>
    <row r="139" spans="6:7" x14ac:dyDescent="0.25">
      <c r="F139" s="12"/>
      <c r="G139" s="12"/>
    </row>
    <row r="140" spans="6:7" x14ac:dyDescent="0.25">
      <c r="F140" s="12"/>
      <c r="G140" s="12"/>
    </row>
    <row r="141" spans="6:7" x14ac:dyDescent="0.25">
      <c r="F141" s="12"/>
      <c r="G141" s="12"/>
    </row>
    <row r="142" spans="6:7" x14ac:dyDescent="0.25">
      <c r="F142" s="12"/>
      <c r="G142" s="12"/>
    </row>
    <row r="143" spans="6:7" x14ac:dyDescent="0.25">
      <c r="F143" s="12"/>
      <c r="G143" s="12"/>
    </row>
    <row r="144" spans="6:7" x14ac:dyDescent="0.25">
      <c r="F144" s="12"/>
      <c r="G144" s="12"/>
    </row>
    <row r="145" spans="6:7" x14ac:dyDescent="0.25">
      <c r="F145" s="12"/>
      <c r="G145" s="12"/>
    </row>
    <row r="146" spans="6:7" x14ac:dyDescent="0.25">
      <c r="F146" s="12"/>
      <c r="G146" s="12"/>
    </row>
    <row r="147" spans="6:7" x14ac:dyDescent="0.25">
      <c r="F147" s="12"/>
      <c r="G147" s="12"/>
    </row>
    <row r="148" spans="6:7" x14ac:dyDescent="0.25">
      <c r="F148" s="12"/>
      <c r="G148" s="12"/>
    </row>
    <row r="149" spans="6:7" x14ac:dyDescent="0.25">
      <c r="F149" s="12"/>
      <c r="G149" s="12"/>
    </row>
    <row r="150" spans="6:7" x14ac:dyDescent="0.25">
      <c r="F150" s="12"/>
      <c r="G150" s="12"/>
    </row>
    <row r="151" spans="6:7" x14ac:dyDescent="0.25">
      <c r="F151" s="12"/>
      <c r="G151" s="12"/>
    </row>
    <row r="152" spans="6:7" x14ac:dyDescent="0.25">
      <c r="F152" s="12"/>
      <c r="G152" s="12"/>
    </row>
    <row r="153" spans="6:7" x14ac:dyDescent="0.25">
      <c r="F153" s="12"/>
      <c r="G153" s="12"/>
    </row>
    <row r="154" spans="6:7" x14ac:dyDescent="0.25">
      <c r="F154" s="12"/>
      <c r="G154" s="12"/>
    </row>
    <row r="155" spans="6:7" x14ac:dyDescent="0.25">
      <c r="F155" s="12"/>
      <c r="G155" s="12"/>
    </row>
    <row r="156" spans="6:7" x14ac:dyDescent="0.25">
      <c r="F156" s="12"/>
      <c r="G156" s="12"/>
    </row>
    <row r="157" spans="6:7" x14ac:dyDescent="0.25">
      <c r="F157" s="12"/>
      <c r="G157" s="12"/>
    </row>
    <row r="158" spans="6:7" x14ac:dyDescent="0.25">
      <c r="F158" s="12"/>
      <c r="G158" s="12"/>
    </row>
    <row r="159" spans="6:7" x14ac:dyDescent="0.25">
      <c r="F159" s="12"/>
      <c r="G159" s="12"/>
    </row>
    <row r="160" spans="6:7" x14ac:dyDescent="0.25">
      <c r="F160" s="12"/>
      <c r="G160" s="12"/>
    </row>
    <row r="161" spans="6:7" x14ac:dyDescent="0.25">
      <c r="F161" s="12"/>
      <c r="G161" s="12"/>
    </row>
    <row r="162" spans="6:7" x14ac:dyDescent="0.25">
      <c r="F162" s="12"/>
      <c r="G162" s="12"/>
    </row>
    <row r="163" spans="6:7" x14ac:dyDescent="0.25">
      <c r="F163" s="12"/>
      <c r="G163" s="12"/>
    </row>
    <row r="164" spans="6:7" x14ac:dyDescent="0.25">
      <c r="F164" s="12"/>
      <c r="G164" s="12"/>
    </row>
    <row r="165" spans="6:7" x14ac:dyDescent="0.25">
      <c r="F165" s="12"/>
      <c r="G165" s="12"/>
    </row>
    <row r="166" spans="6:7" x14ac:dyDescent="0.25">
      <c r="F166" s="12"/>
      <c r="G166" s="12"/>
    </row>
    <row r="167" spans="6:7" x14ac:dyDescent="0.25">
      <c r="F167" s="12"/>
      <c r="G167" s="12"/>
    </row>
    <row r="168" spans="6:7" x14ac:dyDescent="0.25">
      <c r="F168" s="12"/>
      <c r="G168" s="12"/>
    </row>
    <row r="169" spans="6:7" x14ac:dyDescent="0.25">
      <c r="F169" s="12"/>
      <c r="G169" s="12"/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70" zoomScaleNormal="70" workbookViewId="0"/>
  </sheetViews>
  <sheetFormatPr baseColWidth="10" defaultRowHeight="15" x14ac:dyDescent="0.25"/>
  <cols>
    <col min="1" max="1" width="10" customWidth="1"/>
    <col min="2" max="2" width="36.7109375" customWidth="1"/>
    <col min="3" max="3" width="16.28515625" customWidth="1"/>
    <col min="4" max="4" width="17.28515625" customWidth="1"/>
    <col min="5" max="5" width="18.5703125" customWidth="1"/>
    <col min="6" max="8" width="23.7109375" customWidth="1"/>
    <col min="9" max="10" width="25.7109375" customWidth="1"/>
  </cols>
  <sheetData>
    <row r="1" spans="1:9" x14ac:dyDescent="0.25">
      <c r="A1" s="2"/>
      <c r="C1" s="2"/>
      <c r="D1" s="2"/>
      <c r="E1" s="2"/>
      <c r="F1" s="2"/>
      <c r="G1" s="2"/>
    </row>
    <row r="2" spans="1:9" ht="26.25" x14ac:dyDescent="0.4">
      <c r="A2" s="2"/>
      <c r="B2" s="5" t="s">
        <v>602</v>
      </c>
      <c r="C2" s="2"/>
      <c r="D2" s="2"/>
      <c r="E2" s="2"/>
      <c r="F2" s="2"/>
      <c r="G2" s="2"/>
    </row>
    <row r="3" spans="1:9" ht="21" x14ac:dyDescent="0.35">
      <c r="A3" s="2"/>
      <c r="B3" s="7" t="s">
        <v>594</v>
      </c>
      <c r="C3" s="2"/>
      <c r="D3" s="2"/>
      <c r="E3" s="2"/>
      <c r="F3" s="2"/>
      <c r="G3" s="2"/>
    </row>
    <row r="4" spans="1:9" x14ac:dyDescent="0.25">
      <c r="A4" s="2"/>
      <c r="B4" s="8" t="s">
        <v>586</v>
      </c>
      <c r="C4" s="2"/>
      <c r="D4" s="2"/>
      <c r="E4" s="2"/>
      <c r="F4" s="2"/>
      <c r="G4" s="2"/>
    </row>
    <row r="5" spans="1:9" x14ac:dyDescent="0.25">
      <c r="A5" s="2"/>
      <c r="B5" s="29" t="s">
        <v>603</v>
      </c>
      <c r="C5" s="2"/>
      <c r="D5" s="2"/>
      <c r="E5" s="2"/>
      <c r="F5" s="2"/>
      <c r="G5" s="2"/>
    </row>
    <row r="6" spans="1:9" x14ac:dyDescent="0.25">
      <c r="A6" s="2"/>
      <c r="B6" s="8"/>
      <c r="C6" s="2"/>
      <c r="D6" s="2"/>
      <c r="E6" s="2"/>
      <c r="F6" s="2"/>
      <c r="G6" s="2"/>
    </row>
    <row r="7" spans="1:9" x14ac:dyDescent="0.25">
      <c r="A7" s="2"/>
      <c r="B7" s="8" t="s">
        <v>590</v>
      </c>
      <c r="C7" s="15">
        <v>157</v>
      </c>
      <c r="E7" s="14" t="s">
        <v>589</v>
      </c>
      <c r="F7" s="13">
        <f>SUM(F12:F50)</f>
        <v>5229.3921811712607</v>
      </c>
      <c r="G7" s="13">
        <f>SUM(G12:G50)</f>
        <v>4923.0422625359506</v>
      </c>
    </row>
    <row r="8" spans="1:9" x14ac:dyDescent="0.25">
      <c r="A8" s="2"/>
      <c r="C8" s="2"/>
      <c r="D8" s="2"/>
      <c r="E8" s="14" t="s">
        <v>595</v>
      </c>
      <c r="F8" s="19">
        <f>F7/'Internet&gt;1bn$'!F7</f>
        <v>1.4799364114651838</v>
      </c>
      <c r="G8" s="11"/>
    </row>
    <row r="9" spans="1:9" x14ac:dyDescent="0.25">
      <c r="A9" s="2"/>
      <c r="C9" s="2"/>
      <c r="D9" s="2"/>
      <c r="E9" s="2"/>
      <c r="F9" s="11"/>
      <c r="G9" s="11"/>
    </row>
    <row r="10" spans="1:9" x14ac:dyDescent="0.25">
      <c r="A10" s="10" t="s">
        <v>588</v>
      </c>
      <c r="B10" s="9" t="s">
        <v>582</v>
      </c>
      <c r="C10" s="10" t="s">
        <v>583</v>
      </c>
      <c r="D10" s="10" t="s">
        <v>0</v>
      </c>
      <c r="E10" s="10" t="s">
        <v>1</v>
      </c>
      <c r="F10" s="10" t="s">
        <v>585</v>
      </c>
      <c r="G10" s="10" t="s">
        <v>585</v>
      </c>
      <c r="H10" s="10" t="s">
        <v>585</v>
      </c>
      <c r="I10" s="10" t="s">
        <v>601</v>
      </c>
    </row>
    <row r="11" spans="1:9" x14ac:dyDescent="0.25">
      <c r="A11" s="10" t="s">
        <v>592</v>
      </c>
      <c r="B11" s="10"/>
      <c r="C11" s="10"/>
      <c r="D11" s="10"/>
      <c r="E11" s="10"/>
      <c r="F11" s="10" t="s">
        <v>592</v>
      </c>
      <c r="G11" s="10" t="s">
        <v>593</v>
      </c>
      <c r="H11" s="10" t="s">
        <v>599</v>
      </c>
      <c r="I11" s="10" t="s">
        <v>605</v>
      </c>
    </row>
    <row r="12" spans="1:9" x14ac:dyDescent="0.25">
      <c r="A12" s="2"/>
      <c r="C12" s="2"/>
      <c r="D12" s="2"/>
      <c r="E12" s="2"/>
      <c r="F12" s="2"/>
      <c r="G12" s="2"/>
    </row>
    <row r="13" spans="1:9" x14ac:dyDescent="0.25">
      <c r="A13" s="2">
        <v>1</v>
      </c>
      <c r="B13" s="8" t="s">
        <v>146</v>
      </c>
      <c r="C13" s="2" t="s">
        <v>147</v>
      </c>
      <c r="D13" s="2" t="s">
        <v>8</v>
      </c>
      <c r="E13" s="2" t="s">
        <v>9</v>
      </c>
      <c r="F13" s="25">
        <v>722.58</v>
      </c>
      <c r="G13" s="26">
        <v>641.20000000000005</v>
      </c>
      <c r="H13" s="2">
        <v>483</v>
      </c>
      <c r="I13" s="28">
        <f>(G13/H13)^(1/2)-1</f>
        <v>0.15218758537143517</v>
      </c>
    </row>
    <row r="14" spans="1:9" x14ac:dyDescent="0.25">
      <c r="A14" s="2">
        <v>2</v>
      </c>
      <c r="B14" s="8" t="s">
        <v>275</v>
      </c>
      <c r="C14" s="2" t="s">
        <v>276</v>
      </c>
      <c r="D14" s="2" t="s">
        <v>8</v>
      </c>
      <c r="E14" s="2" t="s">
        <v>9</v>
      </c>
      <c r="F14" s="25">
        <v>362.34</v>
      </c>
      <c r="G14" s="26">
        <v>357.62</v>
      </c>
      <c r="H14" s="2">
        <v>233</v>
      </c>
      <c r="I14" s="28">
        <f t="shared" ref="I14:I26" si="0">(G14/H14)^(1/2)-1</f>
        <v>0.23889054617739558</v>
      </c>
    </row>
    <row r="15" spans="1:9" x14ac:dyDescent="0.25">
      <c r="A15" s="2">
        <v>3</v>
      </c>
      <c r="B15" s="8" t="s">
        <v>354</v>
      </c>
      <c r="C15" s="2" t="s">
        <v>355</v>
      </c>
      <c r="D15" s="2" t="s">
        <v>8</v>
      </c>
      <c r="E15" s="2" t="s">
        <v>9</v>
      </c>
      <c r="F15" s="25">
        <v>357.15</v>
      </c>
      <c r="G15" s="26">
        <v>385.44</v>
      </c>
      <c r="H15" s="2">
        <v>226</v>
      </c>
      <c r="I15" s="28">
        <f t="shared" si="0"/>
        <v>0.30594284930992166</v>
      </c>
    </row>
    <row r="16" spans="1:9" x14ac:dyDescent="0.25">
      <c r="A16" s="2">
        <v>4</v>
      </c>
      <c r="B16" s="8" t="s">
        <v>261</v>
      </c>
      <c r="C16" s="2" t="s">
        <v>262</v>
      </c>
      <c r="D16" s="2" t="s">
        <v>8</v>
      </c>
      <c r="E16" s="2" t="s">
        <v>9</v>
      </c>
      <c r="F16" s="25">
        <v>240.85</v>
      </c>
      <c r="G16" s="26">
        <v>218.71</v>
      </c>
      <c r="H16" s="2">
        <v>57</v>
      </c>
      <c r="I16" s="28">
        <f t="shared" si="0"/>
        <v>0.95883065726970118</v>
      </c>
    </row>
    <row r="17" spans="1:9" x14ac:dyDescent="0.25">
      <c r="A17" s="2">
        <v>5</v>
      </c>
      <c r="B17" s="8" t="s">
        <v>124</v>
      </c>
      <c r="C17" s="2" t="s">
        <v>125</v>
      </c>
      <c r="D17" s="2" t="s">
        <v>25</v>
      </c>
      <c r="E17" s="2" t="s">
        <v>19</v>
      </c>
      <c r="F17" s="25">
        <v>205.3</v>
      </c>
      <c r="G17" s="26">
        <v>257.52</v>
      </c>
      <c r="H17" s="2">
        <v>42</v>
      </c>
      <c r="I17" s="28">
        <f t="shared" si="0"/>
        <v>1.4761721611044276</v>
      </c>
    </row>
    <row r="18" spans="1:9" x14ac:dyDescent="0.25">
      <c r="A18" s="2">
        <v>6</v>
      </c>
      <c r="B18" s="8" t="s">
        <v>135</v>
      </c>
      <c r="C18" s="2" t="s">
        <v>136</v>
      </c>
      <c r="D18" s="2" t="s">
        <v>8</v>
      </c>
      <c r="E18" s="2" t="s">
        <v>9</v>
      </c>
      <c r="F18" s="25">
        <v>202.15</v>
      </c>
      <c r="G18" s="26">
        <v>142.85</v>
      </c>
      <c r="H18" s="2">
        <v>113</v>
      </c>
      <c r="I18" s="28">
        <f t="shared" si="0"/>
        <v>0.1243483855262113</v>
      </c>
    </row>
    <row r="19" spans="1:9" x14ac:dyDescent="0.25">
      <c r="A19" s="2">
        <v>7</v>
      </c>
      <c r="B19" s="8" t="s">
        <v>498</v>
      </c>
      <c r="C19" s="2">
        <v>700</v>
      </c>
      <c r="D19" s="2" t="s">
        <v>25</v>
      </c>
      <c r="E19" s="2" t="s">
        <v>19</v>
      </c>
      <c r="F19" s="25">
        <v>196.07087999999999</v>
      </c>
      <c r="G19" s="26">
        <v>136.65887109458598</v>
      </c>
      <c r="H19" s="2">
        <v>73</v>
      </c>
      <c r="I19" s="28">
        <f t="shared" si="0"/>
        <v>0.36822488285472343</v>
      </c>
    </row>
    <row r="20" spans="1:9" x14ac:dyDescent="0.25">
      <c r="A20" s="2">
        <v>8</v>
      </c>
      <c r="B20" s="8" t="s">
        <v>243</v>
      </c>
      <c r="C20" s="2" t="s">
        <v>244</v>
      </c>
      <c r="D20" s="2" t="s">
        <v>8</v>
      </c>
      <c r="E20" s="2" t="s">
        <v>9</v>
      </c>
      <c r="F20" s="25">
        <v>73.180000000000007</v>
      </c>
      <c r="G20" s="26">
        <v>69.83</v>
      </c>
      <c r="H20" s="2">
        <v>65</v>
      </c>
      <c r="I20" s="28">
        <f t="shared" si="0"/>
        <v>3.6488153481597729E-2</v>
      </c>
    </row>
    <row r="21" spans="1:9" x14ac:dyDescent="0.25">
      <c r="A21" s="2">
        <v>9</v>
      </c>
      <c r="B21" s="8" t="s">
        <v>463</v>
      </c>
      <c r="C21" s="2">
        <v>9984</v>
      </c>
      <c r="D21" s="2" t="s">
        <v>18</v>
      </c>
      <c r="E21" s="2" t="s">
        <v>19</v>
      </c>
      <c r="F21" s="25">
        <v>70.411000000000001</v>
      </c>
      <c r="G21" s="26">
        <v>72.3</v>
      </c>
      <c r="H21" s="2">
        <v>42</v>
      </c>
      <c r="I21" s="28">
        <f t="shared" si="0"/>
        <v>0.31203222956929344</v>
      </c>
    </row>
    <row r="22" spans="1:9" x14ac:dyDescent="0.25">
      <c r="A22" s="2">
        <v>10</v>
      </c>
      <c r="B22" s="8" t="s">
        <v>164</v>
      </c>
      <c r="C22" s="2" t="s">
        <v>165</v>
      </c>
      <c r="D22" s="2" t="s">
        <v>25</v>
      </c>
      <c r="E22" s="2" t="s">
        <v>19</v>
      </c>
      <c r="F22" s="25">
        <v>69.92</v>
      </c>
      <c r="G22" s="26">
        <v>78.239999999999995</v>
      </c>
      <c r="H22" s="2">
        <v>35</v>
      </c>
      <c r="I22" s="28">
        <f t="shared" si="0"/>
        <v>0.49513496762953513</v>
      </c>
    </row>
    <row r="23" spans="1:9" x14ac:dyDescent="0.25">
      <c r="A23" s="2">
        <v>11</v>
      </c>
      <c r="B23" s="8" t="s">
        <v>405</v>
      </c>
      <c r="C23" s="2" t="s">
        <v>406</v>
      </c>
      <c r="D23" s="2" t="s">
        <v>8</v>
      </c>
      <c r="E23" s="2" t="s">
        <v>9</v>
      </c>
      <c r="F23" s="25">
        <v>59.68</v>
      </c>
      <c r="G23" s="26">
        <v>59.79</v>
      </c>
      <c r="H23" s="2">
        <v>30</v>
      </c>
      <c r="I23" s="28">
        <f t="shared" si="0"/>
        <v>0.41173651932646416</v>
      </c>
    </row>
    <row r="24" spans="1:9" x14ac:dyDescent="0.25">
      <c r="A24" s="2">
        <v>12</v>
      </c>
      <c r="B24" s="8" t="s">
        <v>97</v>
      </c>
      <c r="C24" s="2" t="s">
        <v>577</v>
      </c>
      <c r="D24" s="2" t="s">
        <v>8</v>
      </c>
      <c r="E24" s="2" t="s">
        <v>9</v>
      </c>
      <c r="F24" s="25">
        <v>55</v>
      </c>
      <c r="G24" s="26">
        <v>41.2</v>
      </c>
      <c r="H24" s="2">
        <v>4</v>
      </c>
      <c r="I24" s="28">
        <f t="shared" si="0"/>
        <v>2.2093613071762426</v>
      </c>
    </row>
    <row r="26" spans="1:9" x14ac:dyDescent="0.25">
      <c r="B26" s="8" t="s">
        <v>600</v>
      </c>
      <c r="F26" s="25">
        <f>SUM(F13:F24)</f>
        <v>2614.6318799999999</v>
      </c>
      <c r="G26" s="25">
        <f t="shared" ref="G26:H26" si="1">SUM(G13:G24)</f>
        <v>2461.3588710945855</v>
      </c>
      <c r="H26" s="25">
        <f t="shared" si="1"/>
        <v>1403</v>
      </c>
      <c r="I26" s="28">
        <f t="shared" si="0"/>
        <v>0.32452034677988872</v>
      </c>
    </row>
    <row r="27" spans="1:9" x14ac:dyDescent="0.25">
      <c r="B27" s="8" t="s">
        <v>601</v>
      </c>
      <c r="F27" s="28">
        <f>(F26/G26)^2-1</f>
        <v>0.1284211712605432</v>
      </c>
      <c r="G27" s="28">
        <f>(G26/H26)^(1/2)-1</f>
        <v>0.32452034677988872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46"/>
  <sheetViews>
    <sheetView zoomScale="70" zoomScaleNormal="70" workbookViewId="0"/>
  </sheetViews>
  <sheetFormatPr baseColWidth="10" defaultRowHeight="15" x14ac:dyDescent="0.25"/>
  <cols>
    <col min="1" max="1" width="11.42578125" style="2"/>
    <col min="2" max="2" width="39" customWidth="1"/>
    <col min="3" max="3" width="24.5703125" style="2" customWidth="1"/>
    <col min="4" max="4" width="18.85546875" style="2" customWidth="1"/>
    <col min="5" max="5" width="24.28515625" style="2" customWidth="1"/>
    <col min="6" max="6" width="24.85546875" style="2" customWidth="1"/>
    <col min="7" max="7" width="31.28515625" style="2" customWidth="1"/>
    <col min="10" max="10" width="34.140625" customWidth="1"/>
    <col min="11" max="11" width="33.7109375" bestFit="1" customWidth="1"/>
    <col min="12" max="12" width="15.85546875" customWidth="1"/>
    <col min="13" max="13" width="10.5703125" customWidth="1"/>
    <col min="14" max="14" width="8.42578125" customWidth="1"/>
    <col min="15" max="15" width="12.28515625" customWidth="1"/>
    <col min="16" max="16" width="11.5703125" customWidth="1"/>
    <col min="17" max="17" width="12" customWidth="1"/>
    <col min="18" max="18" width="17.7109375" customWidth="1"/>
    <col min="19" max="19" width="17.7109375" bestFit="1" customWidth="1"/>
  </cols>
  <sheetData>
    <row r="2" spans="1:8" ht="26.25" x14ac:dyDescent="0.4">
      <c r="B2" s="5" t="s">
        <v>598</v>
      </c>
    </row>
    <row r="3" spans="1:8" ht="21" x14ac:dyDescent="0.35">
      <c r="B3" s="7" t="s">
        <v>594</v>
      </c>
    </row>
    <row r="4" spans="1:8" x14ac:dyDescent="0.25">
      <c r="B4" s="8" t="s">
        <v>586</v>
      </c>
    </row>
    <row r="5" spans="1:8" x14ac:dyDescent="0.25">
      <c r="B5" s="29" t="s">
        <v>603</v>
      </c>
    </row>
    <row r="6" spans="1:8" x14ac:dyDescent="0.25">
      <c r="B6" s="8"/>
    </row>
    <row r="7" spans="1:8" x14ac:dyDescent="0.25">
      <c r="B7" s="14" t="s">
        <v>590</v>
      </c>
      <c r="C7" s="15">
        <f>COUNTA(C11:C205)</f>
        <v>195</v>
      </c>
      <c r="F7" s="14" t="s">
        <v>589</v>
      </c>
      <c r="G7" s="13">
        <f>SUM(G11:G205)</f>
        <v>9687.9721830199996</v>
      </c>
      <c r="H7" s="19"/>
    </row>
    <row r="8" spans="1:8" x14ac:dyDescent="0.25">
      <c r="F8" s="15"/>
      <c r="G8" s="11"/>
    </row>
    <row r="9" spans="1:8" x14ac:dyDescent="0.25">
      <c r="A9" s="10" t="s">
        <v>588</v>
      </c>
      <c r="B9" s="9" t="s">
        <v>582</v>
      </c>
      <c r="C9" s="10" t="s">
        <v>583</v>
      </c>
      <c r="D9" s="10" t="s">
        <v>0</v>
      </c>
      <c r="E9" s="10" t="s">
        <v>1</v>
      </c>
      <c r="F9" s="10" t="s">
        <v>597</v>
      </c>
      <c r="G9" s="10" t="s">
        <v>585</v>
      </c>
    </row>
    <row r="11" spans="1:8" x14ac:dyDescent="0.25">
      <c r="A11" s="2">
        <v>1</v>
      </c>
      <c r="B11" t="s">
        <v>146</v>
      </c>
      <c r="C11" s="2" t="s">
        <v>147</v>
      </c>
      <c r="D11" s="2" t="s">
        <v>8</v>
      </c>
      <c r="E11" s="2" t="s">
        <v>9</v>
      </c>
      <c r="F11" s="2" t="s">
        <v>6</v>
      </c>
      <c r="G11" s="12">
        <v>722.58</v>
      </c>
    </row>
    <row r="12" spans="1:8" x14ac:dyDescent="0.25">
      <c r="A12" s="2">
        <v>2</v>
      </c>
      <c r="B12" t="s">
        <v>275</v>
      </c>
      <c r="C12" s="2" t="s">
        <v>276</v>
      </c>
      <c r="D12" s="2" t="s">
        <v>8</v>
      </c>
      <c r="E12" s="2" t="s">
        <v>9</v>
      </c>
      <c r="F12" s="2" t="s">
        <v>6</v>
      </c>
      <c r="G12" s="12">
        <v>362.34</v>
      </c>
    </row>
    <row r="13" spans="1:8" x14ac:dyDescent="0.25">
      <c r="A13" s="2">
        <v>3</v>
      </c>
      <c r="B13" t="s">
        <v>354</v>
      </c>
      <c r="C13" s="2" t="s">
        <v>355</v>
      </c>
      <c r="D13" s="2" t="s">
        <v>8</v>
      </c>
      <c r="E13" s="2" t="s">
        <v>9</v>
      </c>
      <c r="F13" s="2" t="s">
        <v>6</v>
      </c>
      <c r="G13" s="12">
        <v>357.15</v>
      </c>
    </row>
    <row r="14" spans="1:8" x14ac:dyDescent="0.25">
      <c r="A14" s="2">
        <v>4</v>
      </c>
      <c r="B14" t="s">
        <v>198</v>
      </c>
      <c r="C14" s="2" t="s">
        <v>199</v>
      </c>
      <c r="D14" s="2" t="s">
        <v>25</v>
      </c>
      <c r="E14" s="2" t="s">
        <v>19</v>
      </c>
      <c r="F14" s="2" t="s">
        <v>10</v>
      </c>
      <c r="G14" s="12">
        <v>262.13</v>
      </c>
    </row>
    <row r="15" spans="1:8" x14ac:dyDescent="0.25">
      <c r="A15" s="2">
        <v>5</v>
      </c>
      <c r="B15" t="s">
        <v>261</v>
      </c>
      <c r="C15" s="2" t="s">
        <v>262</v>
      </c>
      <c r="D15" s="2" t="s">
        <v>8</v>
      </c>
      <c r="E15" s="2" t="s">
        <v>9</v>
      </c>
      <c r="F15" s="2" t="s">
        <v>6</v>
      </c>
      <c r="G15" s="12">
        <v>240.85</v>
      </c>
    </row>
    <row r="16" spans="1:8" x14ac:dyDescent="0.25">
      <c r="A16" s="2">
        <v>6</v>
      </c>
      <c r="B16" t="s">
        <v>124</v>
      </c>
      <c r="C16" s="2" t="s">
        <v>125</v>
      </c>
      <c r="D16" s="2" t="s">
        <v>25</v>
      </c>
      <c r="E16" s="2" t="s">
        <v>19</v>
      </c>
      <c r="F16" s="2" t="s">
        <v>6</v>
      </c>
      <c r="G16" s="12">
        <v>205.3</v>
      </c>
    </row>
    <row r="17" spans="1:7" x14ac:dyDescent="0.25">
      <c r="A17" s="2">
        <v>7</v>
      </c>
      <c r="B17" t="s">
        <v>135</v>
      </c>
      <c r="C17" s="2" t="s">
        <v>136</v>
      </c>
      <c r="D17" s="2" t="s">
        <v>8</v>
      </c>
      <c r="E17" s="2" t="s">
        <v>9</v>
      </c>
      <c r="F17" s="2" t="s">
        <v>6</v>
      </c>
      <c r="G17" s="12">
        <v>202.15</v>
      </c>
    </row>
    <row r="18" spans="1:7" x14ac:dyDescent="0.25">
      <c r="A18" s="2">
        <v>8</v>
      </c>
      <c r="B18" t="s">
        <v>498</v>
      </c>
      <c r="C18" s="2">
        <v>700</v>
      </c>
      <c r="D18" s="2" t="s">
        <v>25</v>
      </c>
      <c r="E18" s="2" t="s">
        <v>19</v>
      </c>
      <c r="F18" s="2" t="s">
        <v>6</v>
      </c>
      <c r="G18" s="12">
        <v>196.07087999999999</v>
      </c>
    </row>
    <row r="19" spans="1:7" x14ac:dyDescent="0.25">
      <c r="A19" s="2">
        <v>9</v>
      </c>
      <c r="B19" t="s">
        <v>503</v>
      </c>
      <c r="C19" s="2" t="s">
        <v>504</v>
      </c>
      <c r="D19" s="2" t="s">
        <v>8</v>
      </c>
      <c r="E19" s="2" t="s">
        <v>9</v>
      </c>
      <c r="F19" s="2" t="s">
        <v>4</v>
      </c>
      <c r="G19" s="12">
        <v>193.67</v>
      </c>
    </row>
    <row r="20" spans="1:7" x14ac:dyDescent="0.25">
      <c r="A20" s="2">
        <v>10</v>
      </c>
      <c r="B20" t="s">
        <v>528</v>
      </c>
      <c r="C20" s="2" t="s">
        <v>529</v>
      </c>
      <c r="D20" s="2" t="s">
        <v>8</v>
      </c>
      <c r="E20" s="2" t="s">
        <v>9</v>
      </c>
      <c r="F20" s="2" t="s">
        <v>10</v>
      </c>
      <c r="G20" s="12">
        <v>190.1</v>
      </c>
    </row>
    <row r="21" spans="1:7" x14ac:dyDescent="0.25">
      <c r="A21" s="2">
        <v>11</v>
      </c>
      <c r="B21" t="s">
        <v>156</v>
      </c>
      <c r="C21" s="2" t="s">
        <v>157</v>
      </c>
      <c r="D21" s="2" t="s">
        <v>8</v>
      </c>
      <c r="E21" s="2" t="s">
        <v>9</v>
      </c>
      <c r="F21" s="2" t="s">
        <v>10</v>
      </c>
      <c r="G21" s="12">
        <v>184.46</v>
      </c>
    </row>
    <row r="22" spans="1:7" x14ac:dyDescent="0.25">
      <c r="A22" s="2">
        <v>12</v>
      </c>
      <c r="B22" t="s">
        <v>388</v>
      </c>
      <c r="C22" s="2" t="s">
        <v>389</v>
      </c>
      <c r="D22" s="2" t="s">
        <v>8</v>
      </c>
      <c r="E22" s="2" t="s">
        <v>9</v>
      </c>
      <c r="F22" s="2" t="s">
        <v>11</v>
      </c>
      <c r="G22" s="12">
        <v>174.74</v>
      </c>
    </row>
    <row r="23" spans="1:7" x14ac:dyDescent="0.25">
      <c r="A23" s="2">
        <v>13</v>
      </c>
      <c r="B23" t="s">
        <v>534</v>
      </c>
      <c r="C23" s="2" t="s">
        <v>535</v>
      </c>
      <c r="D23" s="2" t="s">
        <v>8</v>
      </c>
      <c r="E23" s="2" t="s">
        <v>9</v>
      </c>
      <c r="F23" s="2" t="s">
        <v>15</v>
      </c>
      <c r="G23" s="12">
        <v>164.31</v>
      </c>
    </row>
    <row r="24" spans="1:7" x14ac:dyDescent="0.25">
      <c r="A24" s="2">
        <v>14</v>
      </c>
      <c r="B24" t="s">
        <v>430</v>
      </c>
      <c r="C24" s="2" t="s">
        <v>431</v>
      </c>
      <c r="D24" s="2" t="s">
        <v>29</v>
      </c>
      <c r="E24" s="2" t="s">
        <v>19</v>
      </c>
      <c r="F24" s="2" t="s">
        <v>12</v>
      </c>
      <c r="G24" s="12">
        <v>163.5</v>
      </c>
    </row>
    <row r="25" spans="1:7" x14ac:dyDescent="0.25">
      <c r="A25" s="2">
        <v>15</v>
      </c>
      <c r="B25" t="s">
        <v>303</v>
      </c>
      <c r="C25" s="2" t="s">
        <v>304</v>
      </c>
      <c r="D25" s="2" t="s">
        <v>8</v>
      </c>
      <c r="E25" s="2" t="s">
        <v>9</v>
      </c>
      <c r="F25" s="2" t="s">
        <v>11</v>
      </c>
      <c r="G25" s="12">
        <v>160.18</v>
      </c>
    </row>
    <row r="26" spans="1:7" x14ac:dyDescent="0.25">
      <c r="A26" s="2">
        <v>16</v>
      </c>
      <c r="B26" t="s">
        <v>214</v>
      </c>
      <c r="C26" s="2" t="s">
        <v>215</v>
      </c>
      <c r="D26" s="2" t="s">
        <v>8</v>
      </c>
      <c r="E26" s="2" t="s">
        <v>9</v>
      </c>
      <c r="F26" s="2" t="s">
        <v>4</v>
      </c>
      <c r="G26" s="12">
        <v>151.09</v>
      </c>
    </row>
    <row r="27" spans="1:7" x14ac:dyDescent="0.25">
      <c r="A27" s="2">
        <v>17</v>
      </c>
      <c r="B27" t="s">
        <v>301</v>
      </c>
      <c r="C27" s="2" t="s">
        <v>302</v>
      </c>
      <c r="D27" s="2" t="s">
        <v>8</v>
      </c>
      <c r="E27" s="2" t="s">
        <v>9</v>
      </c>
      <c r="F27" s="2" t="s">
        <v>12</v>
      </c>
      <c r="G27" s="12">
        <v>144.29</v>
      </c>
    </row>
    <row r="28" spans="1:7" x14ac:dyDescent="0.25">
      <c r="A28" s="2">
        <v>18</v>
      </c>
      <c r="B28" t="s">
        <v>206</v>
      </c>
      <c r="C28" s="2" t="s">
        <v>207</v>
      </c>
      <c r="D28" s="2" t="s">
        <v>8</v>
      </c>
      <c r="E28" s="2" t="s">
        <v>9</v>
      </c>
      <c r="F28" s="2" t="s">
        <v>12</v>
      </c>
      <c r="G28" s="12">
        <v>139.66</v>
      </c>
    </row>
    <row r="29" spans="1:7" x14ac:dyDescent="0.25">
      <c r="A29" s="2">
        <v>19</v>
      </c>
      <c r="B29" t="s">
        <v>477</v>
      </c>
      <c r="C29" s="2" t="s">
        <v>478</v>
      </c>
      <c r="D29" s="2" t="s">
        <v>155</v>
      </c>
      <c r="E29" s="2" t="s">
        <v>19</v>
      </c>
      <c r="F29" s="2" t="s">
        <v>12</v>
      </c>
      <c r="G29" s="12">
        <v>118.02</v>
      </c>
    </row>
    <row r="30" spans="1:7" x14ac:dyDescent="0.25">
      <c r="A30" s="2">
        <v>20</v>
      </c>
      <c r="B30" t="s">
        <v>345</v>
      </c>
      <c r="C30" s="2" t="s">
        <v>346</v>
      </c>
      <c r="D30" s="2" t="s">
        <v>8</v>
      </c>
      <c r="E30" s="2" t="s">
        <v>9</v>
      </c>
      <c r="F30" s="2" t="s">
        <v>15</v>
      </c>
      <c r="G30" s="12">
        <v>106.59</v>
      </c>
    </row>
    <row r="31" spans="1:7" x14ac:dyDescent="0.25">
      <c r="A31" s="2">
        <v>21</v>
      </c>
      <c r="B31" t="s">
        <v>412</v>
      </c>
      <c r="C31" s="2" t="s">
        <v>413</v>
      </c>
      <c r="D31" s="2" t="s">
        <v>8</v>
      </c>
      <c r="E31" s="2" t="s">
        <v>9</v>
      </c>
      <c r="F31" s="2" t="s">
        <v>12</v>
      </c>
      <c r="G31" s="12">
        <v>102.06</v>
      </c>
    </row>
    <row r="32" spans="1:7" x14ac:dyDescent="0.25">
      <c r="A32" s="2">
        <v>22</v>
      </c>
      <c r="B32" t="s">
        <v>541</v>
      </c>
      <c r="C32" s="2" t="s">
        <v>542</v>
      </c>
      <c r="D32" s="2" t="s">
        <v>46</v>
      </c>
      <c r="E32" s="2" t="s">
        <v>3</v>
      </c>
      <c r="F32" s="2" t="s">
        <v>10</v>
      </c>
      <c r="G32" s="12">
        <v>95.9</v>
      </c>
    </row>
    <row r="33" spans="1:19" x14ac:dyDescent="0.25">
      <c r="A33" s="2">
        <v>23</v>
      </c>
      <c r="B33" t="s">
        <v>451</v>
      </c>
      <c r="C33" s="2" t="s">
        <v>452</v>
      </c>
      <c r="D33" s="2" t="s">
        <v>35</v>
      </c>
      <c r="E33" s="2" t="s">
        <v>3</v>
      </c>
      <c r="F33" s="2" t="s">
        <v>12</v>
      </c>
      <c r="G33" s="12">
        <v>89.43</v>
      </c>
    </row>
    <row r="34" spans="1:19" x14ac:dyDescent="0.25">
      <c r="A34" s="2">
        <v>24</v>
      </c>
      <c r="B34" t="s">
        <v>434</v>
      </c>
      <c r="C34" s="2" t="s">
        <v>435</v>
      </c>
      <c r="D34" s="2" t="s">
        <v>35</v>
      </c>
      <c r="E34" s="2" t="s">
        <v>3</v>
      </c>
      <c r="F34" s="2" t="s">
        <v>11</v>
      </c>
      <c r="G34" s="12">
        <v>86.4</v>
      </c>
    </row>
    <row r="35" spans="1:19" x14ac:dyDescent="0.25">
      <c r="A35" s="2">
        <v>25</v>
      </c>
      <c r="B35" t="s">
        <v>374</v>
      </c>
      <c r="C35" s="2" t="s">
        <v>375</v>
      </c>
      <c r="D35" s="2" t="s">
        <v>18</v>
      </c>
      <c r="E35" s="2" t="s">
        <v>19</v>
      </c>
      <c r="F35" s="2" t="s">
        <v>10</v>
      </c>
      <c r="G35" s="12">
        <v>82.29</v>
      </c>
    </row>
    <row r="36" spans="1:19" x14ac:dyDescent="0.25">
      <c r="A36" s="2">
        <v>26</v>
      </c>
      <c r="B36" t="s">
        <v>231</v>
      </c>
      <c r="C36" s="2" t="s">
        <v>232</v>
      </c>
      <c r="D36" s="2" t="s">
        <v>35</v>
      </c>
      <c r="E36" s="2" t="s">
        <v>3</v>
      </c>
      <c r="F36" s="2" t="s">
        <v>10</v>
      </c>
      <c r="G36" s="12">
        <v>80.502023399999999</v>
      </c>
    </row>
    <row r="37" spans="1:19" x14ac:dyDescent="0.25">
      <c r="A37" s="2">
        <v>27</v>
      </c>
      <c r="B37" t="s">
        <v>288</v>
      </c>
      <c r="C37" s="2" t="s">
        <v>289</v>
      </c>
      <c r="D37" s="2" t="s">
        <v>8</v>
      </c>
      <c r="E37" s="2" t="s">
        <v>9</v>
      </c>
      <c r="F37" s="2" t="s">
        <v>12</v>
      </c>
      <c r="G37" s="12">
        <v>79.709999999999994</v>
      </c>
    </row>
    <row r="38" spans="1:19" x14ac:dyDescent="0.25">
      <c r="A38" s="2">
        <v>28</v>
      </c>
      <c r="B38" t="s">
        <v>378</v>
      </c>
      <c r="C38" s="2" t="s">
        <v>379</v>
      </c>
      <c r="D38" s="2" t="s">
        <v>18</v>
      </c>
      <c r="E38" s="2" t="s">
        <v>19</v>
      </c>
      <c r="F38" s="2" t="s">
        <v>10</v>
      </c>
      <c r="G38" s="12">
        <v>78.19</v>
      </c>
    </row>
    <row r="39" spans="1:19" x14ac:dyDescent="0.25">
      <c r="A39" s="2">
        <v>29</v>
      </c>
      <c r="B39" t="s">
        <v>243</v>
      </c>
      <c r="C39" s="2" t="s">
        <v>244</v>
      </c>
      <c r="D39" s="2" t="s">
        <v>8</v>
      </c>
      <c r="E39" s="2" t="s">
        <v>9</v>
      </c>
      <c r="F39" s="2" t="s">
        <v>6</v>
      </c>
      <c r="G39" s="12">
        <v>73.180000000000007</v>
      </c>
    </row>
    <row r="40" spans="1:19" x14ac:dyDescent="0.25">
      <c r="A40" s="2">
        <v>30</v>
      </c>
      <c r="B40" t="s">
        <v>511</v>
      </c>
      <c r="C40" s="2" t="s">
        <v>512</v>
      </c>
      <c r="D40" s="2" t="s">
        <v>8</v>
      </c>
      <c r="E40" s="2" t="s">
        <v>9</v>
      </c>
      <c r="F40" s="2" t="s">
        <v>4</v>
      </c>
      <c r="G40" s="12">
        <v>72.08</v>
      </c>
    </row>
    <row r="41" spans="1:19" x14ac:dyDescent="0.25">
      <c r="A41" s="2">
        <v>31</v>
      </c>
      <c r="B41" t="s">
        <v>487</v>
      </c>
      <c r="C41" s="2" t="s">
        <v>488</v>
      </c>
      <c r="D41" s="2" t="s">
        <v>134</v>
      </c>
      <c r="E41" s="2" t="s">
        <v>3</v>
      </c>
      <c r="F41" s="2" t="s">
        <v>10</v>
      </c>
      <c r="G41" s="12">
        <v>70.739999999999995</v>
      </c>
    </row>
    <row r="42" spans="1:19" x14ac:dyDescent="0.25">
      <c r="A42" s="2">
        <v>32</v>
      </c>
      <c r="B42" t="s">
        <v>137</v>
      </c>
      <c r="C42" s="2" t="s">
        <v>138</v>
      </c>
      <c r="D42" s="2" t="s">
        <v>139</v>
      </c>
      <c r="E42" s="2" t="s">
        <v>50</v>
      </c>
      <c r="F42" s="2" t="s">
        <v>10</v>
      </c>
      <c r="G42" s="12">
        <v>70.73</v>
      </c>
    </row>
    <row r="43" spans="1:19" x14ac:dyDescent="0.25">
      <c r="A43" s="2">
        <v>33</v>
      </c>
      <c r="B43" t="s">
        <v>463</v>
      </c>
      <c r="C43" s="2">
        <v>9984</v>
      </c>
      <c r="D43" s="2" t="s">
        <v>18</v>
      </c>
      <c r="E43" s="2" t="s">
        <v>19</v>
      </c>
      <c r="F43" s="2" t="s">
        <v>6</v>
      </c>
      <c r="G43" s="12">
        <v>70.411000000000001</v>
      </c>
      <c r="J43" s="3" t="s">
        <v>581</v>
      </c>
      <c r="K43" s="3" t="s">
        <v>578</v>
      </c>
    </row>
    <row r="44" spans="1:19" x14ac:dyDescent="0.25">
      <c r="A44" s="2">
        <v>34</v>
      </c>
      <c r="B44" t="s">
        <v>164</v>
      </c>
      <c r="C44" s="2" t="s">
        <v>165</v>
      </c>
      <c r="D44" s="2" t="s">
        <v>25</v>
      </c>
      <c r="E44" s="2" t="s">
        <v>19</v>
      </c>
      <c r="F44" s="2" t="s">
        <v>6</v>
      </c>
      <c r="G44" s="12">
        <v>69.92</v>
      </c>
      <c r="J44" s="3" t="s">
        <v>580</v>
      </c>
      <c r="K44" t="s">
        <v>344</v>
      </c>
      <c r="L44" t="s">
        <v>470</v>
      </c>
      <c r="M44" t="s">
        <v>3</v>
      </c>
      <c r="N44" t="s">
        <v>248</v>
      </c>
      <c r="O44" t="s">
        <v>50</v>
      </c>
      <c r="P44" t="s">
        <v>9</v>
      </c>
      <c r="Q44" t="s">
        <v>19</v>
      </c>
      <c r="R44" t="s">
        <v>579</v>
      </c>
    </row>
    <row r="45" spans="1:19" x14ac:dyDescent="0.25">
      <c r="A45" s="2">
        <v>35</v>
      </c>
      <c r="B45" t="s">
        <v>522</v>
      </c>
      <c r="C45" s="2" t="s">
        <v>523</v>
      </c>
      <c r="D45" s="2" t="s">
        <v>8</v>
      </c>
      <c r="E45" s="2" t="s">
        <v>9</v>
      </c>
      <c r="F45" s="2" t="s">
        <v>4</v>
      </c>
      <c r="G45" s="12">
        <v>66.7</v>
      </c>
      <c r="J45" s="4" t="s">
        <v>6</v>
      </c>
      <c r="K45" s="27"/>
      <c r="L45" s="27"/>
      <c r="M45" s="27">
        <v>28.277446599999998</v>
      </c>
      <c r="N45" s="27"/>
      <c r="O45" s="27">
        <v>15</v>
      </c>
      <c r="P45" s="27">
        <v>2427.7400000000002</v>
      </c>
      <c r="Q45" s="27">
        <v>698.22684013999992</v>
      </c>
      <c r="R45" s="27">
        <v>3169.2442867400005</v>
      </c>
      <c r="S45" s="17">
        <f>GETPIVOTDATA("Market cap $ 4",$J$43,"Branch","Internet")/GETPIVOTDATA("Market cap $ 4",$J$43)</f>
        <v>0.32713185245253895</v>
      </c>
    </row>
    <row r="46" spans="1:19" x14ac:dyDescent="0.25">
      <c r="A46" s="2">
        <v>36</v>
      </c>
      <c r="B46" t="s">
        <v>363</v>
      </c>
      <c r="C46" s="2" t="s">
        <v>364</v>
      </c>
      <c r="D46" s="2" t="s">
        <v>360</v>
      </c>
      <c r="E46" s="2" t="s">
        <v>344</v>
      </c>
      <c r="F46" s="2" t="s">
        <v>4</v>
      </c>
      <c r="G46" s="12">
        <v>64.92</v>
      </c>
      <c r="J46" s="4" t="s">
        <v>10</v>
      </c>
      <c r="K46" s="27">
        <v>63.78</v>
      </c>
      <c r="L46" s="27">
        <v>56.966511999999994</v>
      </c>
      <c r="M46" s="27">
        <v>650.68797480000012</v>
      </c>
      <c r="N46" s="27">
        <v>22.54</v>
      </c>
      <c r="O46" s="27">
        <v>216.13363100000001</v>
      </c>
      <c r="P46" s="27">
        <v>595.78999999999985</v>
      </c>
      <c r="Q46" s="27">
        <v>711.61</v>
      </c>
      <c r="R46" s="27">
        <v>2317.5081178</v>
      </c>
      <c r="S46" s="17">
        <f>GETPIVOTDATA("Market cap $ 4",$J$43,"Branch","Telecom")/GETPIVOTDATA("Market cap $ 4",$J$43)</f>
        <v>0.23921498472733752</v>
      </c>
    </row>
    <row r="47" spans="1:19" x14ac:dyDescent="0.25">
      <c r="A47" s="2">
        <v>37</v>
      </c>
      <c r="B47" t="s">
        <v>317</v>
      </c>
      <c r="C47" s="2" t="s">
        <v>318</v>
      </c>
      <c r="D47" s="2" t="s">
        <v>18</v>
      </c>
      <c r="E47" s="2" t="s">
        <v>19</v>
      </c>
      <c r="F47" s="2" t="s">
        <v>10</v>
      </c>
      <c r="G47" s="12">
        <v>64.58</v>
      </c>
      <c r="J47" s="4" t="s">
        <v>12</v>
      </c>
      <c r="K47" s="27"/>
      <c r="L47" s="27"/>
      <c r="M47" s="27">
        <v>254.51</v>
      </c>
      <c r="N47" s="27"/>
      <c r="O47" s="27">
        <v>11.53</v>
      </c>
      <c r="P47" s="27">
        <v>1021.8700000000002</v>
      </c>
      <c r="Q47" s="27">
        <v>686.23456627999985</v>
      </c>
      <c r="R47" s="27">
        <v>1974.1445662800002</v>
      </c>
      <c r="S47" s="17">
        <f>GETPIVOTDATA("Market cap $ 4",$J$43,"Branch","Equipment")/GETPIVOTDATA("Market cap $ 4",$J$43)</f>
        <v>0.20377273272316587</v>
      </c>
    </row>
    <row r="48" spans="1:19" x14ac:dyDescent="0.25">
      <c r="A48" s="2">
        <v>38</v>
      </c>
      <c r="B48" t="s">
        <v>290</v>
      </c>
      <c r="C48" s="2" t="s">
        <v>291</v>
      </c>
      <c r="D48" s="2" t="s">
        <v>25</v>
      </c>
      <c r="E48" s="2" t="s">
        <v>19</v>
      </c>
      <c r="F48" s="2" t="s">
        <v>10</v>
      </c>
      <c r="G48" s="12">
        <v>61.85</v>
      </c>
      <c r="J48" s="4" t="s">
        <v>4</v>
      </c>
      <c r="K48" s="27">
        <v>64.92</v>
      </c>
      <c r="L48" s="27"/>
      <c r="M48" s="27">
        <v>97.143422600000008</v>
      </c>
      <c r="N48" s="27"/>
      <c r="O48" s="27"/>
      <c r="P48" s="27">
        <v>810.45000000000016</v>
      </c>
      <c r="Q48" s="27"/>
      <c r="R48" s="27">
        <v>972.51342260000024</v>
      </c>
      <c r="S48" s="17">
        <f>GETPIVOTDATA("Market cap $ 4",$J$43,"Branch","Media")/GETPIVOTDATA("Market cap $ 4",$J$43)</f>
        <v>0.1003835894888833</v>
      </c>
    </row>
    <row r="49" spans="1:19" x14ac:dyDescent="0.25">
      <c r="A49" s="2">
        <v>39</v>
      </c>
      <c r="B49" t="s">
        <v>405</v>
      </c>
      <c r="C49" s="2" t="s">
        <v>406</v>
      </c>
      <c r="D49" s="2" t="s">
        <v>8</v>
      </c>
      <c r="E49" s="2" t="s">
        <v>9</v>
      </c>
      <c r="F49" s="2" t="s">
        <v>6</v>
      </c>
      <c r="G49" s="12">
        <v>59.68</v>
      </c>
      <c r="J49" s="4" t="s">
        <v>11</v>
      </c>
      <c r="K49" s="27"/>
      <c r="L49" s="27"/>
      <c r="M49" s="27">
        <v>139.69178960000002</v>
      </c>
      <c r="N49" s="27"/>
      <c r="O49" s="27">
        <v>56.370000000000005</v>
      </c>
      <c r="P49" s="27">
        <v>711.11</v>
      </c>
      <c r="Q49" s="27"/>
      <c r="R49" s="27">
        <v>907.17178960000001</v>
      </c>
      <c r="S49" s="17">
        <f>GETPIVOTDATA("Market cap $ 4",$J$43,"Branch","Data Processing")/GETPIVOTDATA("Market cap $ 4",$J$43)</f>
        <v>9.3638975470015262E-2</v>
      </c>
    </row>
    <row r="50" spans="1:19" x14ac:dyDescent="0.25">
      <c r="A50" s="2">
        <v>40</v>
      </c>
      <c r="B50" t="s">
        <v>178</v>
      </c>
      <c r="C50" s="2" t="s">
        <v>179</v>
      </c>
      <c r="D50" s="2" t="s">
        <v>46</v>
      </c>
      <c r="E50" s="2" t="s">
        <v>3</v>
      </c>
      <c r="F50" s="2" t="s">
        <v>10</v>
      </c>
      <c r="G50" s="12">
        <v>59.07</v>
      </c>
      <c r="J50" s="4" t="s">
        <v>15</v>
      </c>
      <c r="K50" s="27"/>
      <c r="L50" s="27"/>
      <c r="M50" s="27"/>
      <c r="N50" s="27"/>
      <c r="O50" s="27"/>
      <c r="P50" s="27">
        <v>347.39</v>
      </c>
      <c r="Q50" s="27"/>
      <c r="R50" s="27">
        <v>347.39</v>
      </c>
      <c r="S50" s="17">
        <f>GETPIVOTDATA("Market cap $ 4",$J$43,"Branch","Finance")/GETPIVOTDATA("Market cap $ 4",$J$43)</f>
        <v>3.5857865138059185E-2</v>
      </c>
    </row>
    <row r="51" spans="1:19" x14ac:dyDescent="0.25">
      <c r="A51" s="2">
        <v>41</v>
      </c>
      <c r="B51" t="s">
        <v>338</v>
      </c>
      <c r="C51" s="2" t="s">
        <v>339</v>
      </c>
      <c r="D51" s="2" t="s">
        <v>8</v>
      </c>
      <c r="E51" s="2" t="s">
        <v>9</v>
      </c>
      <c r="F51" s="2" t="s">
        <v>12</v>
      </c>
      <c r="G51" s="12">
        <v>58.51</v>
      </c>
      <c r="J51" s="4" t="s">
        <v>579</v>
      </c>
      <c r="K51" s="27">
        <v>128.69999999999999</v>
      </c>
      <c r="L51" s="27">
        <v>56.966511999999994</v>
      </c>
      <c r="M51" s="27">
        <v>1170.3106336000001</v>
      </c>
      <c r="N51" s="27">
        <v>22.54</v>
      </c>
      <c r="O51" s="27">
        <v>299.03363100000001</v>
      </c>
      <c r="P51" s="27">
        <v>5914.35</v>
      </c>
      <c r="Q51" s="27">
        <v>2096.0714064199997</v>
      </c>
      <c r="R51" s="27">
        <v>9687.9721830199996</v>
      </c>
      <c r="S51" s="17">
        <f>GETPIVOTDATA("Market cap $ 4",$J$43)/GETPIVOTDATA("Market cap $ 4",$J$43)</f>
        <v>1</v>
      </c>
    </row>
    <row r="52" spans="1:19" x14ac:dyDescent="0.25">
      <c r="A52" s="2">
        <v>42</v>
      </c>
      <c r="B52" t="s">
        <v>493</v>
      </c>
      <c r="C52" s="2" t="s">
        <v>494</v>
      </c>
      <c r="D52" s="2" t="s">
        <v>495</v>
      </c>
      <c r="E52" s="2" t="s">
        <v>470</v>
      </c>
      <c r="F52" s="2" t="s">
        <v>10</v>
      </c>
      <c r="G52" s="12">
        <v>56.966511999999994</v>
      </c>
    </row>
    <row r="53" spans="1:19" x14ac:dyDescent="0.25">
      <c r="A53" s="2">
        <v>43</v>
      </c>
      <c r="B53" t="s">
        <v>60</v>
      </c>
      <c r="C53" s="2" t="s">
        <v>577</v>
      </c>
      <c r="D53" s="2" t="s">
        <v>25</v>
      </c>
      <c r="E53" s="2" t="s">
        <v>19</v>
      </c>
      <c r="F53" s="2" t="s">
        <v>12</v>
      </c>
      <c r="G53" s="12">
        <v>55</v>
      </c>
    </row>
    <row r="54" spans="1:19" x14ac:dyDescent="0.25">
      <c r="A54" s="2">
        <v>44</v>
      </c>
      <c r="B54" t="s">
        <v>97</v>
      </c>
      <c r="C54" s="2" t="s">
        <v>577</v>
      </c>
      <c r="D54" s="2" t="s">
        <v>8</v>
      </c>
      <c r="E54" s="2" t="s">
        <v>9</v>
      </c>
      <c r="F54" s="2" t="s">
        <v>6</v>
      </c>
      <c r="G54" s="12">
        <v>55</v>
      </c>
    </row>
    <row r="55" spans="1:19" x14ac:dyDescent="0.25">
      <c r="A55" s="2">
        <v>45</v>
      </c>
      <c r="B55" t="s">
        <v>281</v>
      </c>
      <c r="C55" s="2" t="s">
        <v>282</v>
      </c>
      <c r="D55" s="2" t="s">
        <v>8</v>
      </c>
      <c r="E55" s="2" t="s">
        <v>9</v>
      </c>
      <c r="F55" s="2" t="s">
        <v>12</v>
      </c>
      <c r="G55" s="12">
        <v>54.21</v>
      </c>
    </row>
    <row r="56" spans="1:19" x14ac:dyDescent="0.25">
      <c r="A56" s="2">
        <v>46</v>
      </c>
      <c r="B56" t="s">
        <v>499</v>
      </c>
      <c r="C56" s="2" t="s">
        <v>500</v>
      </c>
      <c r="D56" s="2" t="s">
        <v>8</v>
      </c>
      <c r="E56" s="2" t="s">
        <v>9</v>
      </c>
      <c r="F56" s="2" t="s">
        <v>12</v>
      </c>
      <c r="G56" s="12">
        <v>53.59</v>
      </c>
    </row>
    <row r="57" spans="1:19" x14ac:dyDescent="0.25">
      <c r="A57" s="2">
        <v>47</v>
      </c>
      <c r="B57" t="s">
        <v>249</v>
      </c>
      <c r="C57" s="2" t="s">
        <v>250</v>
      </c>
      <c r="D57" s="2" t="s">
        <v>8</v>
      </c>
      <c r="E57" s="2" t="s">
        <v>9</v>
      </c>
      <c r="F57" s="2" t="s">
        <v>11</v>
      </c>
      <c r="G57" s="12">
        <v>51.25</v>
      </c>
    </row>
    <row r="58" spans="1:19" x14ac:dyDescent="0.25">
      <c r="A58" s="2">
        <v>48</v>
      </c>
      <c r="B58" t="s">
        <v>509</v>
      </c>
      <c r="C58" s="2" t="s">
        <v>510</v>
      </c>
      <c r="D58" s="2" t="s">
        <v>8</v>
      </c>
      <c r="E58" s="2" t="s">
        <v>9</v>
      </c>
      <c r="F58" s="2" t="s">
        <v>4</v>
      </c>
      <c r="G58" s="12">
        <v>50.37</v>
      </c>
    </row>
    <row r="59" spans="1:19" x14ac:dyDescent="0.25">
      <c r="A59" s="2">
        <v>49</v>
      </c>
      <c r="B59" t="s">
        <v>455</v>
      </c>
      <c r="C59" s="2" t="s">
        <v>456</v>
      </c>
      <c r="D59" s="2" t="s">
        <v>52</v>
      </c>
      <c r="E59" s="2" t="s">
        <v>50</v>
      </c>
      <c r="F59" s="2" t="s">
        <v>10</v>
      </c>
      <c r="G59" s="12">
        <v>49.97</v>
      </c>
    </row>
    <row r="60" spans="1:19" x14ac:dyDescent="0.25">
      <c r="A60" s="2">
        <v>50</v>
      </c>
      <c r="B60" t="s">
        <v>332</v>
      </c>
      <c r="C60" s="2" t="s">
        <v>333</v>
      </c>
      <c r="D60" s="2" t="s">
        <v>46</v>
      </c>
      <c r="E60" s="2" t="s">
        <v>3</v>
      </c>
      <c r="F60" s="2" t="s">
        <v>10</v>
      </c>
      <c r="G60" s="12">
        <v>48.03</v>
      </c>
    </row>
    <row r="61" spans="1:19" x14ac:dyDescent="0.25">
      <c r="A61" s="2">
        <v>51</v>
      </c>
      <c r="B61" t="s">
        <v>200</v>
      </c>
      <c r="C61" s="2" t="s">
        <v>201</v>
      </c>
      <c r="D61" s="2" t="s">
        <v>25</v>
      </c>
      <c r="E61" s="2" t="s">
        <v>19</v>
      </c>
      <c r="F61" s="2" t="s">
        <v>10</v>
      </c>
      <c r="G61" s="12">
        <v>47.5</v>
      </c>
    </row>
    <row r="62" spans="1:19" x14ac:dyDescent="0.25">
      <c r="A62" s="2">
        <v>52</v>
      </c>
      <c r="B62" t="s">
        <v>287</v>
      </c>
      <c r="C62" s="2">
        <v>2317</v>
      </c>
      <c r="D62" s="2" t="s">
        <v>155</v>
      </c>
      <c r="E62" s="2" t="s">
        <v>19</v>
      </c>
      <c r="F62" s="2" t="s">
        <v>12</v>
      </c>
      <c r="G62" s="12">
        <v>47.499668999999997</v>
      </c>
    </row>
    <row r="63" spans="1:19" x14ac:dyDescent="0.25">
      <c r="A63" s="2">
        <v>53</v>
      </c>
      <c r="B63" t="s">
        <v>307</v>
      </c>
      <c r="C63" s="2" t="s">
        <v>308</v>
      </c>
      <c r="D63" s="2" t="s">
        <v>25</v>
      </c>
      <c r="E63" s="2" t="s">
        <v>19</v>
      </c>
      <c r="F63" s="2" t="s">
        <v>6</v>
      </c>
      <c r="G63" s="12">
        <v>47.17</v>
      </c>
    </row>
    <row r="64" spans="1:19" x14ac:dyDescent="0.25">
      <c r="A64" s="2">
        <v>54</v>
      </c>
      <c r="B64" t="s">
        <v>235</v>
      </c>
      <c r="C64" s="2" t="s">
        <v>236</v>
      </c>
      <c r="D64" s="2" t="s">
        <v>8</v>
      </c>
      <c r="E64" s="2" t="s">
        <v>9</v>
      </c>
      <c r="F64" s="2" t="s">
        <v>4</v>
      </c>
      <c r="G64" s="12">
        <v>46.79</v>
      </c>
    </row>
    <row r="65" spans="1:7" x14ac:dyDescent="0.25">
      <c r="A65" s="2">
        <v>55</v>
      </c>
      <c r="B65" t="s">
        <v>104</v>
      </c>
      <c r="C65" s="2" t="s">
        <v>577</v>
      </c>
      <c r="D65" s="2" t="s">
        <v>25</v>
      </c>
      <c r="E65" s="2" t="s">
        <v>19</v>
      </c>
      <c r="F65" s="2" t="s">
        <v>12</v>
      </c>
      <c r="G65" s="12">
        <v>46</v>
      </c>
    </row>
    <row r="66" spans="1:7" x14ac:dyDescent="0.25">
      <c r="A66" s="2">
        <v>56</v>
      </c>
      <c r="B66" t="s">
        <v>428</v>
      </c>
      <c r="C66" s="2" t="s">
        <v>429</v>
      </c>
      <c r="D66" s="2" t="s">
        <v>8</v>
      </c>
      <c r="E66" s="2" t="s">
        <v>9</v>
      </c>
      <c r="F66" s="2" t="s">
        <v>6</v>
      </c>
      <c r="G66" s="12">
        <v>45.68</v>
      </c>
    </row>
    <row r="67" spans="1:7" x14ac:dyDescent="0.25">
      <c r="A67" s="2">
        <v>57</v>
      </c>
      <c r="B67" t="s">
        <v>151</v>
      </c>
      <c r="C67" s="2" t="s">
        <v>152</v>
      </c>
      <c r="D67" s="2" t="s">
        <v>13</v>
      </c>
      <c r="E67" s="2" t="s">
        <v>3</v>
      </c>
      <c r="F67" s="2" t="s">
        <v>12</v>
      </c>
      <c r="G67" s="12">
        <v>45.13</v>
      </c>
    </row>
    <row r="68" spans="1:7" x14ac:dyDescent="0.25">
      <c r="A68" s="2">
        <v>58</v>
      </c>
      <c r="B68" t="s">
        <v>33</v>
      </c>
      <c r="C68" s="2" t="s">
        <v>577</v>
      </c>
      <c r="D68" s="2" t="s">
        <v>8</v>
      </c>
      <c r="E68" s="2" t="s">
        <v>9</v>
      </c>
      <c r="F68" s="2" t="s">
        <v>12</v>
      </c>
      <c r="G68" s="12">
        <v>45</v>
      </c>
    </row>
    <row r="69" spans="1:7" x14ac:dyDescent="0.25">
      <c r="A69" s="2">
        <v>59</v>
      </c>
      <c r="B69" t="s">
        <v>182</v>
      </c>
      <c r="C69" s="2" t="s">
        <v>183</v>
      </c>
      <c r="D69" s="2" t="s">
        <v>18</v>
      </c>
      <c r="E69" s="2" t="s">
        <v>19</v>
      </c>
      <c r="F69" s="2" t="s">
        <v>12</v>
      </c>
      <c r="G69" s="12">
        <v>43.36</v>
      </c>
    </row>
    <row r="70" spans="1:7" x14ac:dyDescent="0.25">
      <c r="A70" s="2">
        <v>60</v>
      </c>
      <c r="B70" t="s">
        <v>390</v>
      </c>
      <c r="C70" s="2" t="s">
        <v>391</v>
      </c>
      <c r="D70" s="2" t="s">
        <v>7</v>
      </c>
      <c r="E70" s="2" t="s">
        <v>3</v>
      </c>
      <c r="F70" s="2" t="s">
        <v>10</v>
      </c>
      <c r="G70" s="12">
        <v>41.724491200000003</v>
      </c>
    </row>
    <row r="71" spans="1:7" x14ac:dyDescent="0.25">
      <c r="A71" s="2">
        <v>61</v>
      </c>
      <c r="B71" t="s">
        <v>115</v>
      </c>
      <c r="C71" s="2" t="s">
        <v>116</v>
      </c>
      <c r="D71" s="2" t="s">
        <v>8</v>
      </c>
      <c r="E71" s="2" t="s">
        <v>9</v>
      </c>
      <c r="F71" s="2" t="s">
        <v>11</v>
      </c>
      <c r="G71" s="12">
        <v>40.31</v>
      </c>
    </row>
    <row r="72" spans="1:7" x14ac:dyDescent="0.25">
      <c r="A72" s="2">
        <v>62</v>
      </c>
      <c r="B72" t="s">
        <v>368</v>
      </c>
      <c r="C72" s="2" t="s">
        <v>369</v>
      </c>
      <c r="D72" s="2" t="s">
        <v>8</v>
      </c>
      <c r="E72" s="2" t="s">
        <v>9</v>
      </c>
      <c r="F72" s="2" t="s">
        <v>6</v>
      </c>
      <c r="G72" s="12">
        <v>39.83</v>
      </c>
    </row>
    <row r="73" spans="1:7" x14ac:dyDescent="0.25">
      <c r="A73" s="2">
        <v>63</v>
      </c>
      <c r="B73" t="s">
        <v>140</v>
      </c>
      <c r="C73" s="2" t="s">
        <v>141</v>
      </c>
      <c r="D73" s="2" t="s">
        <v>8</v>
      </c>
      <c r="E73" s="2" t="s">
        <v>9</v>
      </c>
      <c r="F73" s="2" t="s">
        <v>10</v>
      </c>
      <c r="G73" s="12">
        <v>39.47</v>
      </c>
    </row>
    <row r="74" spans="1:7" x14ac:dyDescent="0.25">
      <c r="A74" s="2">
        <v>64</v>
      </c>
      <c r="B74" t="s">
        <v>202</v>
      </c>
      <c r="C74" s="2" t="s">
        <v>203</v>
      </c>
      <c r="D74" s="2" t="s">
        <v>25</v>
      </c>
      <c r="E74" s="2" t="s">
        <v>19</v>
      </c>
      <c r="F74" s="2" t="s">
        <v>10</v>
      </c>
      <c r="G74" s="12">
        <v>37.69</v>
      </c>
    </row>
    <row r="75" spans="1:7" x14ac:dyDescent="0.25">
      <c r="A75" s="2">
        <v>65</v>
      </c>
      <c r="B75" t="s">
        <v>160</v>
      </c>
      <c r="C75" s="2" t="s">
        <v>161</v>
      </c>
      <c r="D75" s="2" t="s">
        <v>8</v>
      </c>
      <c r="E75" s="2" t="s">
        <v>9</v>
      </c>
      <c r="F75" s="2" t="s">
        <v>11</v>
      </c>
      <c r="G75" s="12">
        <v>37.67</v>
      </c>
    </row>
    <row r="76" spans="1:7" x14ac:dyDescent="0.25">
      <c r="A76" s="2">
        <v>66</v>
      </c>
      <c r="B76" t="s">
        <v>212</v>
      </c>
      <c r="C76" s="2" t="s">
        <v>213</v>
      </c>
      <c r="D76" s="2" t="s">
        <v>8</v>
      </c>
      <c r="E76" s="2" t="s">
        <v>9</v>
      </c>
      <c r="F76" s="2" t="s">
        <v>11</v>
      </c>
      <c r="G76" s="12">
        <v>37.299999999999997</v>
      </c>
    </row>
    <row r="77" spans="1:7" x14ac:dyDescent="0.25">
      <c r="A77" s="2">
        <v>67</v>
      </c>
      <c r="B77" t="s">
        <v>437</v>
      </c>
      <c r="C77" s="2">
        <v>7010</v>
      </c>
      <c r="D77" s="2" t="s">
        <v>436</v>
      </c>
      <c r="E77" s="2" t="s">
        <v>50</v>
      </c>
      <c r="F77" s="2" t="s">
        <v>10</v>
      </c>
      <c r="G77" s="12">
        <v>37.061430999999999</v>
      </c>
    </row>
    <row r="78" spans="1:7" x14ac:dyDescent="0.25">
      <c r="A78" s="2">
        <v>68</v>
      </c>
      <c r="B78" t="s">
        <v>558</v>
      </c>
      <c r="C78" s="2" t="s">
        <v>559</v>
      </c>
      <c r="D78" s="2" t="s">
        <v>8</v>
      </c>
      <c r="E78" s="2" t="s">
        <v>9</v>
      </c>
      <c r="F78" s="2" t="s">
        <v>6</v>
      </c>
      <c r="G78" s="12">
        <v>36.869999999999997</v>
      </c>
    </row>
    <row r="79" spans="1:7" x14ac:dyDescent="0.25">
      <c r="A79" s="2">
        <v>69</v>
      </c>
      <c r="B79" t="s">
        <v>537</v>
      </c>
      <c r="C79" s="2" t="s">
        <v>538</v>
      </c>
      <c r="D79" s="2" t="s">
        <v>8</v>
      </c>
      <c r="E79" s="2" t="s">
        <v>9</v>
      </c>
      <c r="F79" s="2" t="s">
        <v>11</v>
      </c>
      <c r="G79" s="12">
        <v>36.340000000000003</v>
      </c>
    </row>
    <row r="80" spans="1:7" x14ac:dyDescent="0.25">
      <c r="A80" s="2">
        <v>70</v>
      </c>
      <c r="B80" t="s">
        <v>168</v>
      </c>
      <c r="C80" s="2" t="s">
        <v>169</v>
      </c>
      <c r="D80" s="2" t="s">
        <v>101</v>
      </c>
      <c r="E80" s="2" t="s">
        <v>9</v>
      </c>
      <c r="F80" s="2" t="s">
        <v>10</v>
      </c>
      <c r="G80" s="12">
        <v>36.03</v>
      </c>
    </row>
    <row r="81" spans="1:18" x14ac:dyDescent="0.25">
      <c r="A81" s="2">
        <v>71</v>
      </c>
      <c r="B81" t="s">
        <v>299</v>
      </c>
      <c r="C81" s="2" t="s">
        <v>300</v>
      </c>
      <c r="D81" s="2" t="s">
        <v>49</v>
      </c>
      <c r="E81" s="2" t="s">
        <v>50</v>
      </c>
      <c r="F81" s="2" t="s">
        <v>11</v>
      </c>
      <c r="G81" s="12">
        <v>35.32</v>
      </c>
    </row>
    <row r="82" spans="1:18" x14ac:dyDescent="0.25">
      <c r="A82" s="2">
        <v>72</v>
      </c>
      <c r="B82" t="s">
        <v>536</v>
      </c>
      <c r="C82" s="2" t="s">
        <v>484</v>
      </c>
      <c r="D82" s="2" t="s">
        <v>7</v>
      </c>
      <c r="E82" s="2" t="s">
        <v>3</v>
      </c>
      <c r="F82" s="2" t="s">
        <v>4</v>
      </c>
      <c r="G82" s="12">
        <v>35.263422600000006</v>
      </c>
    </row>
    <row r="83" spans="1:18" x14ac:dyDescent="0.25">
      <c r="A83" s="2">
        <v>73</v>
      </c>
      <c r="B83" t="s">
        <v>130</v>
      </c>
      <c r="C83" s="2" t="s">
        <v>131</v>
      </c>
      <c r="D83" s="2" t="s">
        <v>7</v>
      </c>
      <c r="E83" s="2" t="s">
        <v>3</v>
      </c>
      <c r="F83" s="2" t="s">
        <v>10</v>
      </c>
      <c r="G83" s="12">
        <v>34.963166400000006</v>
      </c>
    </row>
    <row r="84" spans="1:18" x14ac:dyDescent="0.25">
      <c r="A84" s="2">
        <v>74</v>
      </c>
      <c r="B84" t="s">
        <v>358</v>
      </c>
      <c r="C84" s="2" t="s">
        <v>359</v>
      </c>
      <c r="D84" s="2" t="s">
        <v>360</v>
      </c>
      <c r="E84" s="2" t="s">
        <v>344</v>
      </c>
      <c r="F84" s="2" t="s">
        <v>10</v>
      </c>
      <c r="G84" s="12">
        <v>34.58</v>
      </c>
    </row>
    <row r="85" spans="1:18" x14ac:dyDescent="0.25">
      <c r="A85" s="2">
        <v>75</v>
      </c>
      <c r="B85" t="s">
        <v>162</v>
      </c>
      <c r="C85" s="2" t="s">
        <v>163</v>
      </c>
      <c r="D85" s="2" t="s">
        <v>8</v>
      </c>
      <c r="E85" s="2" t="s">
        <v>9</v>
      </c>
      <c r="F85" s="2" t="s">
        <v>12</v>
      </c>
      <c r="G85" s="12">
        <v>34.53</v>
      </c>
    </row>
    <row r="86" spans="1:18" x14ac:dyDescent="0.25">
      <c r="A86" s="2">
        <v>76</v>
      </c>
      <c r="B86" t="s">
        <v>255</v>
      </c>
      <c r="C86" s="2" t="s">
        <v>256</v>
      </c>
      <c r="D86" s="2" t="s">
        <v>2</v>
      </c>
      <c r="E86" s="2" t="s">
        <v>3</v>
      </c>
      <c r="F86" s="2" t="s">
        <v>12</v>
      </c>
      <c r="G86" s="12">
        <v>34.35</v>
      </c>
    </row>
    <row r="87" spans="1:18" x14ac:dyDescent="0.25">
      <c r="A87" s="2">
        <v>77</v>
      </c>
      <c r="B87" t="s">
        <v>394</v>
      </c>
      <c r="C87" s="2" t="s">
        <v>395</v>
      </c>
      <c r="D87" s="2" t="s">
        <v>18</v>
      </c>
      <c r="E87" s="2" t="s">
        <v>19</v>
      </c>
      <c r="F87" s="2" t="s">
        <v>12</v>
      </c>
      <c r="G87" s="12">
        <v>33.659999999999997</v>
      </c>
    </row>
    <row r="88" spans="1:18" x14ac:dyDescent="0.25">
      <c r="A88" s="2">
        <v>78</v>
      </c>
      <c r="B88" t="s">
        <v>466</v>
      </c>
      <c r="C88" s="2" t="s">
        <v>467</v>
      </c>
      <c r="D88" s="2" t="s">
        <v>18</v>
      </c>
      <c r="E88" s="2" t="s">
        <v>19</v>
      </c>
      <c r="F88" s="2" t="s">
        <v>12</v>
      </c>
      <c r="G88" s="12">
        <v>33.049999999999997</v>
      </c>
    </row>
    <row r="89" spans="1:18" x14ac:dyDescent="0.25">
      <c r="A89" s="2">
        <v>79</v>
      </c>
      <c r="B89" t="s">
        <v>489</v>
      </c>
      <c r="C89" s="2" t="s">
        <v>490</v>
      </c>
      <c r="D89" s="2" t="s">
        <v>440</v>
      </c>
      <c r="E89" s="2" t="s">
        <v>3</v>
      </c>
      <c r="F89" s="2" t="s">
        <v>10</v>
      </c>
      <c r="G89" s="12">
        <v>32.840000000000003</v>
      </c>
      <c r="J89" s="3" t="s">
        <v>581</v>
      </c>
      <c r="K89" s="3" t="s">
        <v>578</v>
      </c>
    </row>
    <row r="90" spans="1:18" x14ac:dyDescent="0.25">
      <c r="A90" s="2">
        <v>80</v>
      </c>
      <c r="B90" t="s">
        <v>283</v>
      </c>
      <c r="C90" s="2" t="s">
        <v>284</v>
      </c>
      <c r="D90" s="2" t="s">
        <v>18</v>
      </c>
      <c r="E90" s="2" t="s">
        <v>19</v>
      </c>
      <c r="F90" s="2" t="s">
        <v>12</v>
      </c>
      <c r="G90" s="12">
        <v>31.83</v>
      </c>
      <c r="J90" s="3" t="s">
        <v>580</v>
      </c>
      <c r="K90" t="s">
        <v>11</v>
      </c>
      <c r="L90" t="s">
        <v>12</v>
      </c>
      <c r="M90" t="s">
        <v>15</v>
      </c>
      <c r="N90" t="s">
        <v>6</v>
      </c>
      <c r="O90" t="s">
        <v>4</v>
      </c>
      <c r="P90" t="s">
        <v>10</v>
      </c>
      <c r="Q90" t="s">
        <v>579</v>
      </c>
    </row>
    <row r="91" spans="1:18" x14ac:dyDescent="0.25">
      <c r="A91" s="2">
        <v>81</v>
      </c>
      <c r="B91" t="s">
        <v>239</v>
      </c>
      <c r="C91" s="2" t="s">
        <v>240</v>
      </c>
      <c r="D91" s="2" t="s">
        <v>8</v>
      </c>
      <c r="E91" s="2" t="s">
        <v>9</v>
      </c>
      <c r="F91" s="2" t="s">
        <v>4</v>
      </c>
      <c r="G91" s="12">
        <v>31.34</v>
      </c>
      <c r="J91" s="4" t="s">
        <v>9</v>
      </c>
      <c r="K91" s="31">
        <v>711.11</v>
      </c>
      <c r="L91" s="31">
        <v>1021.8700000000002</v>
      </c>
      <c r="M91" s="31">
        <v>347.39</v>
      </c>
      <c r="N91" s="31">
        <v>2427.7400000000002</v>
      </c>
      <c r="O91" s="31">
        <v>810.45000000000016</v>
      </c>
      <c r="P91" s="31">
        <v>595.78999999999985</v>
      </c>
      <c r="Q91" s="31">
        <v>5914.35</v>
      </c>
      <c r="R91" s="32">
        <f>GETPIVOTDATA("Market cap $ 4",$J$89,"Zone","NA")/GETPIVOTDATA("Market cap $ 4",$J$89)</f>
        <v>0.61048379250778773</v>
      </c>
    </row>
    <row r="92" spans="1:18" x14ac:dyDescent="0.25">
      <c r="A92" s="2">
        <v>82</v>
      </c>
      <c r="B92" t="s">
        <v>176</v>
      </c>
      <c r="C92" s="2" t="s">
        <v>177</v>
      </c>
      <c r="D92" s="2" t="s">
        <v>8</v>
      </c>
      <c r="E92" s="2" t="s">
        <v>9</v>
      </c>
      <c r="F92" s="2" t="s">
        <v>12</v>
      </c>
      <c r="G92" s="12">
        <v>30.79</v>
      </c>
      <c r="J92" s="4" t="s">
        <v>19</v>
      </c>
      <c r="K92" s="31"/>
      <c r="L92" s="31">
        <v>686.23456627999985</v>
      </c>
      <c r="M92" s="31"/>
      <c r="N92" s="31">
        <v>698.22684013999992</v>
      </c>
      <c r="O92" s="31"/>
      <c r="P92" s="31">
        <v>711.61</v>
      </c>
      <c r="Q92" s="31">
        <v>2096.0714064199997</v>
      </c>
      <c r="R92" s="17">
        <f>GETPIVOTDATA("Market cap $ 4",$J$89,"Zone","SE Asia")/GETPIVOTDATA("Market cap $ 4",$J$89)</f>
        <v>0.2163581156946095</v>
      </c>
    </row>
    <row r="93" spans="1:18" x14ac:dyDescent="0.25">
      <c r="A93" s="2">
        <v>83</v>
      </c>
      <c r="B93" t="s">
        <v>507</v>
      </c>
      <c r="C93" s="2" t="s">
        <v>508</v>
      </c>
      <c r="D93" s="2" t="s">
        <v>8</v>
      </c>
      <c r="E93" s="2" t="s">
        <v>9</v>
      </c>
      <c r="F93" s="2" t="s">
        <v>4</v>
      </c>
      <c r="G93" s="12">
        <v>30.07</v>
      </c>
      <c r="J93" s="4" t="s">
        <v>3</v>
      </c>
      <c r="K93" s="31">
        <v>139.69178960000002</v>
      </c>
      <c r="L93" s="31">
        <v>254.51</v>
      </c>
      <c r="M93" s="31"/>
      <c r="N93" s="31">
        <v>28.277446599999998</v>
      </c>
      <c r="O93" s="31">
        <v>97.143422600000008</v>
      </c>
      <c r="P93" s="31">
        <v>650.68797480000012</v>
      </c>
      <c r="Q93" s="31">
        <v>1170.3106336000001</v>
      </c>
      <c r="R93" s="17">
        <f>GETPIVOTDATA("Market cap $ 4",$J$89,"Zone","Europe")/GETPIVOTDATA("Market cap $ 4",$J$89)</f>
        <v>0.12080037096423443</v>
      </c>
    </row>
    <row r="94" spans="1:18" x14ac:dyDescent="0.25">
      <c r="A94" s="2">
        <v>84</v>
      </c>
      <c r="B94" t="s">
        <v>473</v>
      </c>
      <c r="C94" s="2" t="s">
        <v>474</v>
      </c>
      <c r="D94" s="2" t="s">
        <v>107</v>
      </c>
      <c r="E94" s="2" t="s">
        <v>3</v>
      </c>
      <c r="F94" s="2" t="s">
        <v>10</v>
      </c>
      <c r="G94" s="12">
        <v>29.332195800000001</v>
      </c>
      <c r="J94" s="4" t="s">
        <v>50</v>
      </c>
      <c r="K94" s="31">
        <v>56.370000000000005</v>
      </c>
      <c r="L94" s="31">
        <v>11.53</v>
      </c>
      <c r="M94" s="31"/>
      <c r="N94" s="31">
        <v>15</v>
      </c>
      <c r="O94" s="31"/>
      <c r="P94" s="31">
        <v>216.13363100000001</v>
      </c>
      <c r="Q94" s="31">
        <v>299.03363100000001</v>
      </c>
      <c r="R94" s="17">
        <f>GETPIVOTDATA("Market cap $ 4",$J$89,"Zone","ME Asia")/GETPIVOTDATA("Market cap $ 4",$J$89)</f>
        <v>3.0866483238268676E-2</v>
      </c>
    </row>
    <row r="95" spans="1:18" x14ac:dyDescent="0.25">
      <c r="A95" s="2">
        <v>85</v>
      </c>
      <c r="B95" t="s">
        <v>418</v>
      </c>
      <c r="C95" s="2" t="s">
        <v>419</v>
      </c>
      <c r="D95" s="2" t="s">
        <v>8</v>
      </c>
      <c r="E95" s="2" t="s">
        <v>9</v>
      </c>
      <c r="F95" s="2" t="s">
        <v>12</v>
      </c>
      <c r="G95" s="12">
        <v>29.2</v>
      </c>
      <c r="J95" s="4" t="s">
        <v>344</v>
      </c>
      <c r="K95" s="31"/>
      <c r="L95" s="31"/>
      <c r="M95" s="31"/>
      <c r="N95" s="31"/>
      <c r="O95" s="31">
        <v>64.92</v>
      </c>
      <c r="P95" s="31">
        <v>63.78</v>
      </c>
      <c r="Q95" s="31">
        <v>128.69999999999999</v>
      </c>
      <c r="R95" s="17">
        <f>GETPIVOTDATA("Market cap $ 4",$J$89,"Zone","Africa")/GETPIVOTDATA("Market cap $ 4",$J$89)</f>
        <v>1.3284513783552252E-2</v>
      </c>
    </row>
    <row r="96" spans="1:18" x14ac:dyDescent="0.25">
      <c r="A96" s="2">
        <v>86</v>
      </c>
      <c r="B96" t="s">
        <v>459</v>
      </c>
      <c r="C96" s="2" t="s">
        <v>460</v>
      </c>
      <c r="D96" s="2" t="s">
        <v>46</v>
      </c>
      <c r="E96" s="2" t="s">
        <v>3</v>
      </c>
      <c r="F96" s="2" t="s">
        <v>4</v>
      </c>
      <c r="G96" s="12">
        <v>28.05</v>
      </c>
      <c r="J96" s="4" t="s">
        <v>470</v>
      </c>
      <c r="K96" s="31"/>
      <c r="L96" s="31"/>
      <c r="M96" s="31"/>
      <c r="N96" s="31"/>
      <c r="O96" s="31"/>
      <c r="P96" s="31">
        <v>56.966511999999994</v>
      </c>
      <c r="Q96" s="31">
        <v>56.966511999999994</v>
      </c>
      <c r="R96" s="17">
        <f>GETPIVOTDATA("Market cap $ 4",$J$89,"Zone","Australasia")/GETPIVOTDATA("Market cap $ 4",$J$89)</f>
        <v>5.8801275358577685E-3</v>
      </c>
    </row>
    <row r="97" spans="1:18" x14ac:dyDescent="0.25">
      <c r="A97" s="2">
        <v>87</v>
      </c>
      <c r="B97" t="s">
        <v>305</v>
      </c>
      <c r="C97" s="2" t="s">
        <v>306</v>
      </c>
      <c r="D97" s="2" t="s">
        <v>8</v>
      </c>
      <c r="E97" s="2" t="s">
        <v>9</v>
      </c>
      <c r="F97" s="2" t="s">
        <v>11</v>
      </c>
      <c r="G97" s="12">
        <v>27.78</v>
      </c>
      <c r="J97" s="4" t="s">
        <v>248</v>
      </c>
      <c r="K97" s="31"/>
      <c r="L97" s="31"/>
      <c r="M97" s="31"/>
      <c r="N97" s="31"/>
      <c r="O97" s="31"/>
      <c r="P97" s="31">
        <v>22.54</v>
      </c>
      <c r="Q97" s="31">
        <v>22.54</v>
      </c>
      <c r="R97" s="17">
        <f>GETPIVOTDATA("Market cap $ 4",$J$89,"Zone","LA")/GETPIVOTDATA("Market cap $ 4",$J$89)</f>
        <v>2.3265962756897265E-3</v>
      </c>
    </row>
    <row r="98" spans="1:18" x14ac:dyDescent="0.25">
      <c r="A98" s="2">
        <v>88</v>
      </c>
      <c r="B98" t="s">
        <v>347</v>
      </c>
      <c r="C98" s="2" t="s">
        <v>348</v>
      </c>
      <c r="D98" s="2" t="s">
        <v>8</v>
      </c>
      <c r="E98" s="2" t="s">
        <v>9</v>
      </c>
      <c r="F98" s="2" t="s">
        <v>4</v>
      </c>
      <c r="G98" s="12">
        <v>27.49</v>
      </c>
      <c r="J98" s="4" t="s">
        <v>579</v>
      </c>
      <c r="K98" s="31">
        <v>907.17178960000001</v>
      </c>
      <c r="L98" s="31">
        <v>1974.1445662800002</v>
      </c>
      <c r="M98" s="31">
        <v>347.39</v>
      </c>
      <c r="N98" s="31">
        <v>3169.2442867400005</v>
      </c>
      <c r="O98" s="31">
        <v>972.51342260000024</v>
      </c>
      <c r="P98" s="31">
        <v>2317.5081178</v>
      </c>
      <c r="Q98" s="31">
        <v>9687.9721830199996</v>
      </c>
      <c r="R98" s="17">
        <f>GETPIVOTDATA("Market cap $ 4",$J$89)/GETPIVOTDATA("Market cap $ 4",$J$89)</f>
        <v>1</v>
      </c>
    </row>
    <row r="99" spans="1:18" x14ac:dyDescent="0.25">
      <c r="A99" s="2">
        <v>89</v>
      </c>
      <c r="B99" t="s">
        <v>186</v>
      </c>
      <c r="C99" s="2" t="s">
        <v>187</v>
      </c>
      <c r="D99" s="2" t="s">
        <v>8</v>
      </c>
      <c r="E99" s="2" t="s">
        <v>9</v>
      </c>
      <c r="F99" s="2" t="s">
        <v>4</v>
      </c>
      <c r="G99" s="12">
        <v>27.39</v>
      </c>
    </row>
    <row r="100" spans="1:18" x14ac:dyDescent="0.25">
      <c r="A100" s="2">
        <v>90</v>
      </c>
      <c r="B100" t="s">
        <v>224</v>
      </c>
      <c r="C100" s="2" t="s">
        <v>225</v>
      </c>
      <c r="D100" s="2" t="s">
        <v>8</v>
      </c>
      <c r="E100" s="2" t="s">
        <v>9</v>
      </c>
      <c r="F100" s="2" t="s">
        <v>10</v>
      </c>
      <c r="G100" s="12">
        <v>26.8</v>
      </c>
    </row>
    <row r="101" spans="1:18" x14ac:dyDescent="0.25">
      <c r="A101" s="2">
        <v>91</v>
      </c>
      <c r="B101" t="s">
        <v>172</v>
      </c>
      <c r="C101" s="2" t="s">
        <v>173</v>
      </c>
      <c r="D101" s="2" t="s">
        <v>49</v>
      </c>
      <c r="E101" s="2" t="s">
        <v>50</v>
      </c>
      <c r="F101" s="2" t="s">
        <v>10</v>
      </c>
      <c r="G101" s="12">
        <v>26.152200000000001</v>
      </c>
    </row>
    <row r="102" spans="1:18" x14ac:dyDescent="0.25">
      <c r="A102" s="2">
        <v>92</v>
      </c>
      <c r="B102" t="s">
        <v>336</v>
      </c>
      <c r="C102" s="2" t="s">
        <v>337</v>
      </c>
      <c r="D102" s="2" t="s">
        <v>8</v>
      </c>
      <c r="E102" s="2" t="s">
        <v>9</v>
      </c>
      <c r="F102" s="2" t="s">
        <v>6</v>
      </c>
      <c r="G102" s="12">
        <v>26.03</v>
      </c>
    </row>
    <row r="103" spans="1:18" x14ac:dyDescent="0.25">
      <c r="A103" s="2">
        <v>93</v>
      </c>
      <c r="B103" t="s">
        <v>530</v>
      </c>
      <c r="C103" s="2" t="s">
        <v>531</v>
      </c>
      <c r="D103" s="2" t="s">
        <v>8</v>
      </c>
      <c r="E103" s="2" t="s">
        <v>9</v>
      </c>
      <c r="F103" s="2" t="s">
        <v>4</v>
      </c>
      <c r="G103" s="12">
        <v>25.69</v>
      </c>
    </row>
    <row r="104" spans="1:18" x14ac:dyDescent="0.25">
      <c r="A104" s="2">
        <v>94</v>
      </c>
      <c r="B104" t="s">
        <v>380</v>
      </c>
      <c r="C104" s="2" t="s">
        <v>381</v>
      </c>
      <c r="D104" s="2" t="s">
        <v>7</v>
      </c>
      <c r="E104" s="2" t="s">
        <v>3</v>
      </c>
      <c r="F104" s="2" t="s">
        <v>10</v>
      </c>
      <c r="G104" s="12">
        <v>25.677465400000003</v>
      </c>
    </row>
    <row r="105" spans="1:18" x14ac:dyDescent="0.25">
      <c r="A105" s="2">
        <v>95</v>
      </c>
      <c r="B105" t="s">
        <v>16</v>
      </c>
      <c r="C105" s="2" t="s">
        <v>577</v>
      </c>
      <c r="D105" s="2" t="s">
        <v>8</v>
      </c>
      <c r="E105" s="2" t="s">
        <v>9</v>
      </c>
      <c r="F105" s="2" t="s">
        <v>6</v>
      </c>
      <c r="G105" s="12">
        <v>25.5</v>
      </c>
    </row>
    <row r="106" spans="1:18" x14ac:dyDescent="0.25">
      <c r="A106" s="2">
        <v>96</v>
      </c>
      <c r="B106" t="s">
        <v>491</v>
      </c>
      <c r="C106" s="2" t="s">
        <v>492</v>
      </c>
      <c r="D106" s="2" t="s">
        <v>2</v>
      </c>
      <c r="E106" s="2" t="s">
        <v>3</v>
      </c>
      <c r="F106" s="2" t="s">
        <v>10</v>
      </c>
      <c r="G106" s="12">
        <v>25.46</v>
      </c>
    </row>
    <row r="107" spans="1:18" x14ac:dyDescent="0.25">
      <c r="A107" s="2">
        <v>97</v>
      </c>
      <c r="B107" t="s">
        <v>376</v>
      </c>
      <c r="C107" s="2" t="s">
        <v>377</v>
      </c>
      <c r="D107" s="2" t="s">
        <v>5</v>
      </c>
      <c r="E107" s="2" t="s">
        <v>3</v>
      </c>
      <c r="F107" s="2" t="s">
        <v>12</v>
      </c>
      <c r="G107" s="12">
        <v>25.29</v>
      </c>
    </row>
    <row r="108" spans="1:18" x14ac:dyDescent="0.25">
      <c r="A108" s="2">
        <v>98</v>
      </c>
      <c r="B108" t="s">
        <v>220</v>
      </c>
      <c r="C108" s="2" t="s">
        <v>221</v>
      </c>
      <c r="D108" s="2" t="s">
        <v>8</v>
      </c>
      <c r="E108" s="2" t="s">
        <v>9</v>
      </c>
      <c r="F108" s="2" t="s">
        <v>12</v>
      </c>
      <c r="G108" s="12">
        <v>24.83</v>
      </c>
    </row>
    <row r="109" spans="1:18" x14ac:dyDescent="0.25">
      <c r="A109" s="2">
        <v>99</v>
      </c>
      <c r="B109" t="s">
        <v>204</v>
      </c>
      <c r="C109" s="2" t="s">
        <v>205</v>
      </c>
      <c r="D109" s="2" t="s">
        <v>155</v>
      </c>
      <c r="E109" s="2" t="s">
        <v>19</v>
      </c>
      <c r="F109" s="2" t="s">
        <v>10</v>
      </c>
      <c r="G109" s="12">
        <v>24.73</v>
      </c>
    </row>
    <row r="110" spans="1:18" x14ac:dyDescent="0.25">
      <c r="A110" s="2">
        <v>100</v>
      </c>
      <c r="B110" t="s">
        <v>384</v>
      </c>
      <c r="C110" s="2" t="s">
        <v>385</v>
      </c>
      <c r="D110" s="2" t="s">
        <v>8</v>
      </c>
      <c r="E110" s="2" t="s">
        <v>9</v>
      </c>
      <c r="F110" s="2" t="s">
        <v>12</v>
      </c>
      <c r="G110" s="12">
        <v>24.72</v>
      </c>
    </row>
    <row r="111" spans="1:18" x14ac:dyDescent="0.25">
      <c r="A111" s="2">
        <v>101</v>
      </c>
      <c r="B111" t="s">
        <v>481</v>
      </c>
      <c r="C111" s="2" t="s">
        <v>482</v>
      </c>
      <c r="D111" s="2" t="s">
        <v>150</v>
      </c>
      <c r="E111" s="2" t="s">
        <v>3</v>
      </c>
      <c r="F111" s="2" t="s">
        <v>10</v>
      </c>
      <c r="G111" s="12">
        <v>24.120581400000003</v>
      </c>
    </row>
    <row r="112" spans="1:18" x14ac:dyDescent="0.25">
      <c r="A112" s="2">
        <v>102</v>
      </c>
      <c r="B112" t="s">
        <v>372</v>
      </c>
      <c r="C112" s="2" t="s">
        <v>373</v>
      </c>
      <c r="D112" s="2" t="s">
        <v>18</v>
      </c>
      <c r="E112" s="2" t="s">
        <v>19</v>
      </c>
      <c r="F112" s="2" t="s">
        <v>12</v>
      </c>
      <c r="G112" s="12">
        <v>23.78</v>
      </c>
    </row>
    <row r="113" spans="1:7" x14ac:dyDescent="0.25">
      <c r="A113" s="2">
        <v>103</v>
      </c>
      <c r="B113" t="s">
        <v>190</v>
      </c>
      <c r="C113" s="2" t="s">
        <v>191</v>
      </c>
      <c r="D113" s="2" t="s">
        <v>8</v>
      </c>
      <c r="E113" s="2" t="s">
        <v>9</v>
      </c>
      <c r="F113" s="2" t="s">
        <v>11</v>
      </c>
      <c r="G113" s="12">
        <v>23.76</v>
      </c>
    </row>
    <row r="114" spans="1:7" x14ac:dyDescent="0.25">
      <c r="A114" s="2">
        <v>104</v>
      </c>
      <c r="B114" t="s">
        <v>524</v>
      </c>
      <c r="C114" s="2" t="s">
        <v>525</v>
      </c>
      <c r="D114" s="2" t="s">
        <v>8</v>
      </c>
      <c r="E114" s="2" t="s">
        <v>9</v>
      </c>
      <c r="F114" s="2" t="s">
        <v>6</v>
      </c>
      <c r="G114" s="12">
        <v>23.72</v>
      </c>
    </row>
    <row r="115" spans="1:7" x14ac:dyDescent="0.25">
      <c r="A115" s="2">
        <v>105</v>
      </c>
      <c r="B115" t="s">
        <v>148</v>
      </c>
      <c r="C115" s="2" t="s">
        <v>149</v>
      </c>
      <c r="D115" s="2" t="s">
        <v>46</v>
      </c>
      <c r="E115" s="2" t="s">
        <v>3</v>
      </c>
      <c r="F115" s="2" t="s">
        <v>12</v>
      </c>
      <c r="G115" s="12">
        <v>22.98</v>
      </c>
    </row>
    <row r="116" spans="1:7" x14ac:dyDescent="0.25">
      <c r="A116" s="2">
        <v>106</v>
      </c>
      <c r="B116" t="s">
        <v>557</v>
      </c>
      <c r="C116" s="2">
        <v>4689</v>
      </c>
      <c r="D116" s="2" t="s">
        <v>18</v>
      </c>
      <c r="E116" s="2" t="s">
        <v>19</v>
      </c>
      <c r="F116" s="2" t="s">
        <v>6</v>
      </c>
      <c r="G116" s="12">
        <v>22.8734</v>
      </c>
    </row>
    <row r="117" spans="1:7" x14ac:dyDescent="0.25">
      <c r="A117" s="2">
        <v>107</v>
      </c>
      <c r="B117" t="s">
        <v>483</v>
      </c>
      <c r="C117" s="2" t="s">
        <v>484</v>
      </c>
      <c r="D117" s="2" t="s">
        <v>247</v>
      </c>
      <c r="E117" s="2" t="s">
        <v>248</v>
      </c>
      <c r="F117" s="2" t="s">
        <v>10</v>
      </c>
      <c r="G117" s="12">
        <v>22.54</v>
      </c>
    </row>
    <row r="118" spans="1:7" x14ac:dyDescent="0.25">
      <c r="A118" s="2">
        <v>108</v>
      </c>
      <c r="B118" t="s">
        <v>400</v>
      </c>
      <c r="C118" s="2" t="s">
        <v>401</v>
      </c>
      <c r="D118" s="2" t="s">
        <v>296</v>
      </c>
      <c r="E118" s="2" t="s">
        <v>50</v>
      </c>
      <c r="F118" s="2" t="s">
        <v>10</v>
      </c>
      <c r="G118" s="12">
        <v>22.16</v>
      </c>
    </row>
    <row r="119" spans="1:7" x14ac:dyDescent="0.25">
      <c r="A119" s="2">
        <v>109</v>
      </c>
      <c r="B119" t="s">
        <v>117</v>
      </c>
      <c r="C119" s="2" t="s">
        <v>118</v>
      </c>
      <c r="D119" s="2" t="s">
        <v>119</v>
      </c>
      <c r="E119" s="2" t="s">
        <v>19</v>
      </c>
      <c r="F119" s="2" t="s">
        <v>10</v>
      </c>
      <c r="G119" s="12">
        <v>21.15</v>
      </c>
    </row>
    <row r="120" spans="1:7" x14ac:dyDescent="0.25">
      <c r="A120" s="2">
        <v>110</v>
      </c>
      <c r="B120" t="s">
        <v>549</v>
      </c>
      <c r="C120" s="2" t="s">
        <v>550</v>
      </c>
      <c r="D120" s="2" t="s">
        <v>49</v>
      </c>
      <c r="E120" s="2" t="s">
        <v>50</v>
      </c>
      <c r="F120" s="2" t="s">
        <v>11</v>
      </c>
      <c r="G120" s="12">
        <v>21.05</v>
      </c>
    </row>
    <row r="121" spans="1:7" x14ac:dyDescent="0.25">
      <c r="A121" s="2">
        <v>111</v>
      </c>
      <c r="B121" t="s">
        <v>496</v>
      </c>
      <c r="C121" s="2" t="s">
        <v>497</v>
      </c>
      <c r="D121" s="2" t="s">
        <v>101</v>
      </c>
      <c r="E121" s="2" t="s">
        <v>9</v>
      </c>
      <c r="F121" s="2" t="s">
        <v>10</v>
      </c>
      <c r="G121" s="12">
        <v>20.86</v>
      </c>
    </row>
    <row r="122" spans="1:7" x14ac:dyDescent="0.25">
      <c r="A122" s="2">
        <v>112</v>
      </c>
      <c r="B122" t="s">
        <v>245</v>
      </c>
      <c r="C122" s="2" t="s">
        <v>246</v>
      </c>
      <c r="D122" s="2" t="s">
        <v>8</v>
      </c>
      <c r="E122" s="2" t="s">
        <v>9</v>
      </c>
      <c r="F122" s="2" t="s">
        <v>4</v>
      </c>
      <c r="G122" s="12">
        <v>20.75</v>
      </c>
    </row>
    <row r="123" spans="1:7" x14ac:dyDescent="0.25">
      <c r="A123" s="2">
        <v>113</v>
      </c>
      <c r="B123" t="s">
        <v>416</v>
      </c>
      <c r="C123" s="2" t="s">
        <v>417</v>
      </c>
      <c r="D123" s="2" t="s">
        <v>18</v>
      </c>
      <c r="E123" s="2" t="s">
        <v>19</v>
      </c>
      <c r="F123" s="2" t="s">
        <v>6</v>
      </c>
      <c r="G123" s="12">
        <v>20.69</v>
      </c>
    </row>
    <row r="124" spans="1:7" x14ac:dyDescent="0.25">
      <c r="A124" s="2">
        <v>114</v>
      </c>
      <c r="B124" t="s">
        <v>142</v>
      </c>
      <c r="C124" s="2" t="s">
        <v>143</v>
      </c>
      <c r="D124" s="2" t="s">
        <v>8</v>
      </c>
      <c r="E124" s="2" t="s">
        <v>9</v>
      </c>
      <c r="F124" s="2" t="s">
        <v>12</v>
      </c>
      <c r="G124" s="12">
        <v>20.12</v>
      </c>
    </row>
    <row r="125" spans="1:7" x14ac:dyDescent="0.25">
      <c r="A125" s="2">
        <v>115</v>
      </c>
      <c r="B125" t="s">
        <v>479</v>
      </c>
      <c r="C125" s="2" t="s">
        <v>480</v>
      </c>
      <c r="D125" s="2" t="s">
        <v>8</v>
      </c>
      <c r="E125" s="2" t="s">
        <v>9</v>
      </c>
      <c r="F125" s="2" t="s">
        <v>6</v>
      </c>
      <c r="G125" s="12">
        <v>20.010000000000002</v>
      </c>
    </row>
    <row r="126" spans="1:7" x14ac:dyDescent="0.25">
      <c r="A126" s="2">
        <v>116</v>
      </c>
      <c r="B126" t="s">
        <v>80</v>
      </c>
      <c r="C126" s="2" t="s">
        <v>577</v>
      </c>
      <c r="D126" s="2" t="s">
        <v>8</v>
      </c>
      <c r="E126" s="2" t="s">
        <v>9</v>
      </c>
      <c r="F126" s="2" t="s">
        <v>6</v>
      </c>
      <c r="G126" s="12">
        <v>20</v>
      </c>
    </row>
    <row r="127" spans="1:7" x14ac:dyDescent="0.25">
      <c r="A127" s="2">
        <v>117</v>
      </c>
      <c r="B127" t="s">
        <v>352</v>
      </c>
      <c r="C127" s="2" t="s">
        <v>353</v>
      </c>
      <c r="D127" s="2" t="s">
        <v>8</v>
      </c>
      <c r="E127" s="2" t="s">
        <v>9</v>
      </c>
      <c r="F127" s="2" t="s">
        <v>12</v>
      </c>
      <c r="G127" s="12">
        <v>19.98</v>
      </c>
    </row>
    <row r="128" spans="1:7" x14ac:dyDescent="0.25">
      <c r="A128" s="2">
        <v>118</v>
      </c>
      <c r="B128" t="s">
        <v>461</v>
      </c>
      <c r="C128" s="2" t="s">
        <v>462</v>
      </c>
      <c r="D128" s="2" t="s">
        <v>8</v>
      </c>
      <c r="E128" s="2" t="s">
        <v>9</v>
      </c>
      <c r="F128" s="2" t="s">
        <v>12</v>
      </c>
      <c r="G128" s="12">
        <v>19.89</v>
      </c>
    </row>
    <row r="129" spans="1:7" x14ac:dyDescent="0.25">
      <c r="A129" s="2">
        <v>119</v>
      </c>
      <c r="B129" t="s">
        <v>267</v>
      </c>
      <c r="C129" s="2" t="s">
        <v>268</v>
      </c>
      <c r="D129" s="2" t="s">
        <v>8</v>
      </c>
      <c r="E129" s="2" t="s">
        <v>9</v>
      </c>
      <c r="F129" s="2" t="s">
        <v>15</v>
      </c>
      <c r="G129" s="12">
        <v>19.61</v>
      </c>
    </row>
    <row r="130" spans="1:7" x14ac:dyDescent="0.25">
      <c r="A130" s="2">
        <v>120</v>
      </c>
      <c r="B130" t="s">
        <v>325</v>
      </c>
      <c r="C130" s="2">
        <v>6971</v>
      </c>
      <c r="D130" s="2" t="s">
        <v>18</v>
      </c>
      <c r="E130" s="2" t="s">
        <v>19</v>
      </c>
      <c r="F130" s="2" t="s">
        <v>12</v>
      </c>
      <c r="G130" s="12">
        <v>19.291799999999999</v>
      </c>
    </row>
    <row r="131" spans="1:7" x14ac:dyDescent="0.25">
      <c r="A131" s="2">
        <v>121</v>
      </c>
      <c r="B131" t="s">
        <v>192</v>
      </c>
      <c r="C131" s="2" t="s">
        <v>193</v>
      </c>
      <c r="D131" s="2" t="s">
        <v>8</v>
      </c>
      <c r="E131" s="2" t="s">
        <v>9</v>
      </c>
      <c r="F131" s="2" t="s">
        <v>10</v>
      </c>
      <c r="G131" s="12">
        <v>19.18</v>
      </c>
    </row>
    <row r="132" spans="1:7" x14ac:dyDescent="0.25">
      <c r="A132" s="2">
        <v>122</v>
      </c>
      <c r="B132" t="s">
        <v>365</v>
      </c>
      <c r="C132" s="2">
        <v>35420</v>
      </c>
      <c r="D132" s="2" t="s">
        <v>29</v>
      </c>
      <c r="E132" s="2" t="s">
        <v>19</v>
      </c>
      <c r="F132" s="2" t="s">
        <v>6</v>
      </c>
      <c r="G132" s="12">
        <v>18.96156014</v>
      </c>
    </row>
    <row r="133" spans="1:7" x14ac:dyDescent="0.25">
      <c r="A133" s="2">
        <v>123</v>
      </c>
      <c r="B133" t="s">
        <v>366</v>
      </c>
      <c r="C133" s="2" t="s">
        <v>367</v>
      </c>
      <c r="D133" s="2" t="s">
        <v>25</v>
      </c>
      <c r="E133" s="2" t="s">
        <v>19</v>
      </c>
      <c r="F133" s="2" t="s">
        <v>6</v>
      </c>
      <c r="G133" s="12">
        <v>18.96</v>
      </c>
    </row>
    <row r="134" spans="1:7" x14ac:dyDescent="0.25">
      <c r="A134" s="2">
        <v>124</v>
      </c>
      <c r="B134" t="s">
        <v>228</v>
      </c>
      <c r="C134" s="2" t="s">
        <v>229</v>
      </c>
      <c r="D134" s="2" t="s">
        <v>7</v>
      </c>
      <c r="E134" s="2" t="s">
        <v>3</v>
      </c>
      <c r="F134" s="2" t="s">
        <v>11</v>
      </c>
      <c r="G134" s="12">
        <v>18.9272612</v>
      </c>
    </row>
    <row r="135" spans="1:7" x14ac:dyDescent="0.25">
      <c r="A135" s="2">
        <v>125</v>
      </c>
      <c r="B135" t="s">
        <v>334</v>
      </c>
      <c r="C135" s="2" t="s">
        <v>335</v>
      </c>
      <c r="D135" s="2" t="s">
        <v>8</v>
      </c>
      <c r="E135" s="2" t="s">
        <v>9</v>
      </c>
      <c r="F135" s="2" t="s">
        <v>4</v>
      </c>
      <c r="G135" s="12">
        <v>18.73</v>
      </c>
    </row>
    <row r="136" spans="1:7" x14ac:dyDescent="0.25">
      <c r="A136" s="2">
        <v>126</v>
      </c>
      <c r="B136" t="s">
        <v>330</v>
      </c>
      <c r="C136" s="2" t="s">
        <v>331</v>
      </c>
      <c r="D136" s="2" t="s">
        <v>8</v>
      </c>
      <c r="E136" s="2" t="s">
        <v>9</v>
      </c>
      <c r="F136" s="2" t="s">
        <v>10</v>
      </c>
      <c r="G136" s="12">
        <v>18.670000000000002</v>
      </c>
    </row>
    <row r="137" spans="1:7" x14ac:dyDescent="0.25">
      <c r="A137" s="2">
        <v>127</v>
      </c>
      <c r="B137" t="s">
        <v>132</v>
      </c>
      <c r="C137" s="2" t="s">
        <v>133</v>
      </c>
      <c r="D137" s="2" t="s">
        <v>134</v>
      </c>
      <c r="E137" s="2" t="s">
        <v>3</v>
      </c>
      <c r="F137" s="2" t="s">
        <v>11</v>
      </c>
      <c r="G137" s="12">
        <v>18.64</v>
      </c>
    </row>
    <row r="138" spans="1:7" x14ac:dyDescent="0.25">
      <c r="A138" s="2">
        <v>128</v>
      </c>
      <c r="B138" t="s">
        <v>271</v>
      </c>
      <c r="C138" s="2" t="s">
        <v>272</v>
      </c>
      <c r="D138" s="2" t="s">
        <v>18</v>
      </c>
      <c r="E138" s="2" t="s">
        <v>19</v>
      </c>
      <c r="F138" s="2" t="s">
        <v>12</v>
      </c>
      <c r="G138" s="12">
        <v>18.37</v>
      </c>
    </row>
    <row r="139" spans="1:7" x14ac:dyDescent="0.25">
      <c r="A139" s="2">
        <v>129</v>
      </c>
      <c r="B139" t="s">
        <v>426</v>
      </c>
      <c r="C139" s="2" t="s">
        <v>427</v>
      </c>
      <c r="D139" s="2" t="s">
        <v>101</v>
      </c>
      <c r="E139" s="2" t="s">
        <v>9</v>
      </c>
      <c r="F139" s="2" t="s">
        <v>10</v>
      </c>
      <c r="G139" s="12">
        <v>18.309999999999999</v>
      </c>
    </row>
    <row r="140" spans="1:7" x14ac:dyDescent="0.25">
      <c r="A140" s="2">
        <v>130</v>
      </c>
      <c r="B140" t="s">
        <v>259</v>
      </c>
      <c r="C140" s="2" t="s">
        <v>260</v>
      </c>
      <c r="D140" s="2" t="s">
        <v>46</v>
      </c>
      <c r="E140" s="2" t="s">
        <v>3</v>
      </c>
      <c r="F140" s="2" t="s">
        <v>6</v>
      </c>
      <c r="G140" s="12">
        <v>18.277446599999998</v>
      </c>
    </row>
    <row r="141" spans="1:7" x14ac:dyDescent="0.25">
      <c r="A141" s="2">
        <v>131</v>
      </c>
      <c r="B141" t="s">
        <v>422</v>
      </c>
      <c r="C141" s="2" t="s">
        <v>423</v>
      </c>
      <c r="D141" s="2" t="s">
        <v>13</v>
      </c>
      <c r="E141" s="2" t="s">
        <v>3</v>
      </c>
      <c r="F141" s="2" t="s">
        <v>4</v>
      </c>
      <c r="G141" s="12">
        <v>18.27</v>
      </c>
    </row>
    <row r="142" spans="1:7" x14ac:dyDescent="0.25">
      <c r="A142" s="2">
        <v>132</v>
      </c>
      <c r="B142" t="s">
        <v>547</v>
      </c>
      <c r="C142" s="2" t="s">
        <v>548</v>
      </c>
      <c r="D142" s="2" t="s">
        <v>8</v>
      </c>
      <c r="E142" s="2" t="s">
        <v>9</v>
      </c>
      <c r="F142" s="2" t="s">
        <v>12</v>
      </c>
      <c r="G142" s="12">
        <v>18.11</v>
      </c>
    </row>
    <row r="143" spans="1:7" x14ac:dyDescent="0.25">
      <c r="A143" s="2">
        <v>133</v>
      </c>
      <c r="B143" t="s">
        <v>126</v>
      </c>
      <c r="C143" s="2" t="s">
        <v>127</v>
      </c>
      <c r="D143" s="2" t="s">
        <v>8</v>
      </c>
      <c r="E143" s="2" t="s">
        <v>9</v>
      </c>
      <c r="F143" s="2" t="s">
        <v>11</v>
      </c>
      <c r="G143" s="12">
        <v>18.11</v>
      </c>
    </row>
    <row r="144" spans="1:7" x14ac:dyDescent="0.25">
      <c r="A144" s="2">
        <v>134</v>
      </c>
      <c r="B144" t="s">
        <v>457</v>
      </c>
      <c r="C144" s="2" t="s">
        <v>458</v>
      </c>
      <c r="D144" s="2" t="s">
        <v>29</v>
      </c>
      <c r="E144" s="2" t="s">
        <v>19</v>
      </c>
      <c r="F144" s="2" t="s">
        <v>10</v>
      </c>
      <c r="G144" s="12">
        <v>18.04</v>
      </c>
    </row>
    <row r="145" spans="1:7" x14ac:dyDescent="0.25">
      <c r="A145" s="2">
        <v>135</v>
      </c>
      <c r="B145" t="s">
        <v>113</v>
      </c>
      <c r="C145" s="2" t="s">
        <v>114</v>
      </c>
      <c r="D145" s="2" t="s">
        <v>8</v>
      </c>
      <c r="E145" s="2" t="s">
        <v>9</v>
      </c>
      <c r="F145" s="2" t="s">
        <v>4</v>
      </c>
      <c r="G145" s="12">
        <v>17.579999999999998</v>
      </c>
    </row>
    <row r="146" spans="1:7" x14ac:dyDescent="0.25">
      <c r="A146" s="2">
        <v>136</v>
      </c>
      <c r="B146" t="s">
        <v>263</v>
      </c>
      <c r="C146" s="2" t="s">
        <v>264</v>
      </c>
      <c r="D146" s="2" t="s">
        <v>8</v>
      </c>
      <c r="E146" s="2" t="s">
        <v>9</v>
      </c>
      <c r="F146" s="2" t="s">
        <v>15</v>
      </c>
      <c r="G146" s="12">
        <v>17.52</v>
      </c>
    </row>
    <row r="147" spans="1:7" x14ac:dyDescent="0.25">
      <c r="A147" s="2">
        <v>137</v>
      </c>
      <c r="B147" t="s">
        <v>485</v>
      </c>
      <c r="C147" s="2" t="s">
        <v>486</v>
      </c>
      <c r="D147" s="2" t="s">
        <v>35</v>
      </c>
      <c r="E147" s="2" t="s">
        <v>3</v>
      </c>
      <c r="F147" s="2" t="s">
        <v>10</v>
      </c>
      <c r="G147" s="12">
        <v>17.1368446</v>
      </c>
    </row>
    <row r="148" spans="1:7" x14ac:dyDescent="0.25">
      <c r="A148" s="2">
        <v>138</v>
      </c>
      <c r="B148" t="s">
        <v>31</v>
      </c>
      <c r="C148" s="2" t="s">
        <v>577</v>
      </c>
      <c r="D148" s="2" t="s">
        <v>8</v>
      </c>
      <c r="E148" s="2" t="s">
        <v>9</v>
      </c>
      <c r="F148" s="2" t="s">
        <v>4</v>
      </c>
      <c r="G148" s="12">
        <v>17</v>
      </c>
    </row>
    <row r="149" spans="1:7" x14ac:dyDescent="0.25">
      <c r="A149" s="2">
        <v>139</v>
      </c>
      <c r="B149" t="s">
        <v>539</v>
      </c>
      <c r="C149" s="2" t="s">
        <v>540</v>
      </c>
      <c r="D149" s="2" t="s">
        <v>360</v>
      </c>
      <c r="E149" s="2" t="s">
        <v>344</v>
      </c>
      <c r="F149" s="2" t="s">
        <v>10</v>
      </c>
      <c r="G149" s="12">
        <v>16.98</v>
      </c>
    </row>
    <row r="150" spans="1:7" x14ac:dyDescent="0.25">
      <c r="A150" s="2">
        <v>140</v>
      </c>
      <c r="B150" t="s">
        <v>265</v>
      </c>
      <c r="C150" s="2" t="s">
        <v>266</v>
      </c>
      <c r="D150" s="2" t="s">
        <v>8</v>
      </c>
      <c r="E150" s="2" t="s">
        <v>9</v>
      </c>
      <c r="F150" s="2" t="s">
        <v>15</v>
      </c>
      <c r="G150" s="12">
        <v>16.86</v>
      </c>
    </row>
    <row r="151" spans="1:7" x14ac:dyDescent="0.25">
      <c r="A151" s="2">
        <v>141</v>
      </c>
      <c r="B151" t="s">
        <v>188</v>
      </c>
      <c r="C151" s="2" t="s">
        <v>189</v>
      </c>
      <c r="D151" s="2" t="s">
        <v>8</v>
      </c>
      <c r="E151" s="2" t="s">
        <v>9</v>
      </c>
      <c r="F151" s="2" t="s">
        <v>10</v>
      </c>
      <c r="G151" s="12">
        <v>16.559999999999999</v>
      </c>
    </row>
    <row r="152" spans="1:7" x14ac:dyDescent="0.25">
      <c r="A152" s="2">
        <v>142</v>
      </c>
      <c r="B152" t="s">
        <v>323</v>
      </c>
      <c r="C152" s="2" t="s">
        <v>324</v>
      </c>
      <c r="D152" s="2" t="s">
        <v>13</v>
      </c>
      <c r="E152" s="2" t="s">
        <v>3</v>
      </c>
      <c r="F152" s="2" t="s">
        <v>10</v>
      </c>
      <c r="G152" s="12">
        <v>16.313920200000002</v>
      </c>
    </row>
    <row r="153" spans="1:7" x14ac:dyDescent="0.25">
      <c r="A153" s="2">
        <v>143</v>
      </c>
      <c r="B153" t="s">
        <v>475</v>
      </c>
      <c r="C153" s="2" t="s">
        <v>476</v>
      </c>
      <c r="D153" s="2" t="s">
        <v>8</v>
      </c>
      <c r="E153" s="22" t="s">
        <v>9</v>
      </c>
      <c r="F153" s="2" t="s">
        <v>6</v>
      </c>
      <c r="G153" s="12">
        <v>15.83</v>
      </c>
    </row>
    <row r="154" spans="1:7" x14ac:dyDescent="0.25">
      <c r="A154" s="2">
        <v>144</v>
      </c>
      <c r="B154" t="s">
        <v>184</v>
      </c>
      <c r="C154" s="2" t="s">
        <v>185</v>
      </c>
      <c r="D154" s="2" t="s">
        <v>7</v>
      </c>
      <c r="E154" s="2" t="s">
        <v>3</v>
      </c>
      <c r="F154" s="2" t="s">
        <v>11</v>
      </c>
      <c r="G154" s="12">
        <v>15.724528400000001</v>
      </c>
    </row>
    <row r="155" spans="1:7" x14ac:dyDescent="0.25">
      <c r="A155" s="2">
        <v>145</v>
      </c>
      <c r="B155" t="s">
        <v>398</v>
      </c>
      <c r="C155" s="2" t="s">
        <v>399</v>
      </c>
      <c r="D155" s="2" t="s">
        <v>46</v>
      </c>
      <c r="E155" s="2" t="s">
        <v>3</v>
      </c>
      <c r="F155" s="2" t="s">
        <v>4</v>
      </c>
      <c r="G155" s="12">
        <v>15.56</v>
      </c>
    </row>
    <row r="156" spans="1:7" x14ac:dyDescent="0.25">
      <c r="A156" s="2">
        <v>146</v>
      </c>
      <c r="B156" t="s">
        <v>128</v>
      </c>
      <c r="C156" s="2" t="s">
        <v>129</v>
      </c>
      <c r="D156" s="2" t="s">
        <v>8</v>
      </c>
      <c r="E156" s="2" t="s">
        <v>9</v>
      </c>
      <c r="F156" s="2" t="s">
        <v>12</v>
      </c>
      <c r="G156" s="12">
        <v>15.42</v>
      </c>
    </row>
    <row r="157" spans="1:7" x14ac:dyDescent="0.25">
      <c r="A157" s="2">
        <v>147</v>
      </c>
      <c r="B157" t="s">
        <v>86</v>
      </c>
      <c r="C157" s="2" t="s">
        <v>577</v>
      </c>
      <c r="D157" s="2" t="s">
        <v>8</v>
      </c>
      <c r="E157" s="2" t="s">
        <v>9</v>
      </c>
      <c r="F157" s="2" t="s">
        <v>6</v>
      </c>
      <c r="G157" s="12">
        <v>15.4</v>
      </c>
    </row>
    <row r="158" spans="1:7" x14ac:dyDescent="0.25">
      <c r="A158" s="2">
        <v>148</v>
      </c>
      <c r="B158" t="s">
        <v>328</v>
      </c>
      <c r="C158" s="2" t="s">
        <v>329</v>
      </c>
      <c r="D158" s="2" t="s">
        <v>25</v>
      </c>
      <c r="E158" s="2" t="s">
        <v>19</v>
      </c>
      <c r="F158" s="2" t="s">
        <v>12</v>
      </c>
      <c r="G158" s="12">
        <v>15.39</v>
      </c>
    </row>
    <row r="159" spans="1:7" x14ac:dyDescent="0.25">
      <c r="A159" s="2">
        <v>149</v>
      </c>
      <c r="B159" t="s">
        <v>441</v>
      </c>
      <c r="C159" s="2" t="s">
        <v>442</v>
      </c>
      <c r="D159" s="2" t="s">
        <v>8</v>
      </c>
      <c r="E159" s="2" t="s">
        <v>9</v>
      </c>
      <c r="F159" s="2" t="s">
        <v>12</v>
      </c>
      <c r="G159" s="12">
        <v>15.08</v>
      </c>
    </row>
    <row r="160" spans="1:7" x14ac:dyDescent="0.25">
      <c r="A160" s="2">
        <v>150</v>
      </c>
      <c r="B160" t="s">
        <v>48</v>
      </c>
      <c r="C160" s="2" t="s">
        <v>577</v>
      </c>
      <c r="D160" s="2" t="s">
        <v>49</v>
      </c>
      <c r="E160" s="2" t="s">
        <v>50</v>
      </c>
      <c r="F160" s="2" t="s">
        <v>6</v>
      </c>
      <c r="G160" s="12">
        <v>15</v>
      </c>
    </row>
    <row r="161" spans="1:7" x14ac:dyDescent="0.25">
      <c r="A161" s="2">
        <v>151</v>
      </c>
      <c r="B161" t="s">
        <v>37</v>
      </c>
      <c r="C161" s="2" t="s">
        <v>577</v>
      </c>
      <c r="D161" s="2" t="s">
        <v>25</v>
      </c>
      <c r="E161" s="2" t="s">
        <v>19</v>
      </c>
      <c r="F161" s="2" t="s">
        <v>6</v>
      </c>
      <c r="G161" s="12">
        <v>15</v>
      </c>
    </row>
    <row r="162" spans="1:7" x14ac:dyDescent="0.25">
      <c r="A162" s="2">
        <v>152</v>
      </c>
      <c r="B162" t="s">
        <v>438</v>
      </c>
      <c r="C162" s="2" t="s">
        <v>439</v>
      </c>
      <c r="D162" s="2" t="s">
        <v>8</v>
      </c>
      <c r="E162" s="2" t="s">
        <v>9</v>
      </c>
      <c r="F162" s="2" t="s">
        <v>10</v>
      </c>
      <c r="G162" s="12">
        <v>14.88</v>
      </c>
    </row>
    <row r="163" spans="1:7" x14ac:dyDescent="0.25">
      <c r="A163" s="2">
        <v>153</v>
      </c>
      <c r="B163" t="s">
        <v>392</v>
      </c>
      <c r="C163" s="2" t="s">
        <v>393</v>
      </c>
      <c r="D163" s="2" t="s">
        <v>8</v>
      </c>
      <c r="E163" s="2" t="s">
        <v>9</v>
      </c>
      <c r="F163" s="2" t="s">
        <v>11</v>
      </c>
      <c r="G163" s="12">
        <v>14.61</v>
      </c>
    </row>
    <row r="164" spans="1:7" x14ac:dyDescent="0.25">
      <c r="A164" s="2">
        <v>154</v>
      </c>
      <c r="B164" t="s">
        <v>551</v>
      </c>
      <c r="C164" s="2" t="s">
        <v>552</v>
      </c>
      <c r="D164" s="2" t="s">
        <v>8</v>
      </c>
      <c r="E164" s="2" t="s">
        <v>9</v>
      </c>
      <c r="F164" s="2" t="s">
        <v>11</v>
      </c>
      <c r="G164" s="12">
        <v>14.59</v>
      </c>
    </row>
    <row r="165" spans="1:7" x14ac:dyDescent="0.25">
      <c r="A165" s="2">
        <v>155</v>
      </c>
      <c r="B165" t="s">
        <v>253</v>
      </c>
      <c r="C165" s="2" t="s">
        <v>254</v>
      </c>
      <c r="D165" s="2" t="s">
        <v>8</v>
      </c>
      <c r="E165" s="2" t="s">
        <v>9</v>
      </c>
      <c r="F165" s="2" t="s">
        <v>6</v>
      </c>
      <c r="G165" s="12">
        <v>14.46</v>
      </c>
    </row>
    <row r="166" spans="1:7" x14ac:dyDescent="0.25">
      <c r="A166" s="2">
        <v>156</v>
      </c>
      <c r="B166" t="s">
        <v>194</v>
      </c>
      <c r="C166" s="2" t="s">
        <v>195</v>
      </c>
      <c r="D166" s="2" t="s">
        <v>8</v>
      </c>
      <c r="E166" s="2" t="s">
        <v>9</v>
      </c>
      <c r="F166" s="2" t="s">
        <v>11</v>
      </c>
      <c r="G166" s="12">
        <v>14.39</v>
      </c>
    </row>
    <row r="167" spans="1:7" x14ac:dyDescent="0.25">
      <c r="A167" s="2">
        <v>157</v>
      </c>
      <c r="B167" t="s">
        <v>513</v>
      </c>
      <c r="C167" s="2" t="s">
        <v>514</v>
      </c>
      <c r="D167" s="2" t="s">
        <v>18</v>
      </c>
      <c r="E167" s="2" t="s">
        <v>19</v>
      </c>
      <c r="F167" s="2" t="s">
        <v>12</v>
      </c>
      <c r="G167" s="12">
        <v>14.28</v>
      </c>
    </row>
    <row r="168" spans="1:7" x14ac:dyDescent="0.25">
      <c r="A168" s="2">
        <v>158</v>
      </c>
      <c r="B168" t="s">
        <v>297</v>
      </c>
      <c r="C168" s="2" t="s">
        <v>298</v>
      </c>
      <c r="D168" s="2" t="s">
        <v>35</v>
      </c>
      <c r="E168" s="2" t="s">
        <v>3</v>
      </c>
      <c r="F168" s="2" t="s">
        <v>12</v>
      </c>
      <c r="G168" s="12">
        <v>14.12</v>
      </c>
    </row>
    <row r="169" spans="1:7" x14ac:dyDescent="0.25">
      <c r="A169" s="2">
        <v>159</v>
      </c>
      <c r="B169" t="s">
        <v>257</v>
      </c>
      <c r="C169" s="2" t="s">
        <v>258</v>
      </c>
      <c r="D169" s="2" t="s">
        <v>8</v>
      </c>
      <c r="E169" s="2" t="s">
        <v>9</v>
      </c>
      <c r="F169" s="2" t="s">
        <v>6</v>
      </c>
      <c r="G169" s="12">
        <v>13.95</v>
      </c>
    </row>
    <row r="170" spans="1:7" x14ac:dyDescent="0.25">
      <c r="A170" s="2">
        <v>160</v>
      </c>
      <c r="B170" t="s">
        <v>420</v>
      </c>
      <c r="C170" s="2" t="s">
        <v>421</v>
      </c>
      <c r="D170" s="2" t="s">
        <v>8</v>
      </c>
      <c r="E170" s="2" t="s">
        <v>9</v>
      </c>
      <c r="F170" s="2" t="s">
        <v>11</v>
      </c>
      <c r="G170" s="12">
        <v>13.93</v>
      </c>
    </row>
    <row r="171" spans="1:7" x14ac:dyDescent="0.25">
      <c r="A171" s="2">
        <v>161</v>
      </c>
      <c r="B171" t="s">
        <v>237</v>
      </c>
      <c r="C171" s="2" t="s">
        <v>238</v>
      </c>
      <c r="D171" s="2" t="s">
        <v>8</v>
      </c>
      <c r="E171" s="2" t="s">
        <v>9</v>
      </c>
      <c r="F171" s="2" t="s">
        <v>4</v>
      </c>
      <c r="G171" s="12">
        <v>13.71</v>
      </c>
    </row>
    <row r="172" spans="1:7" x14ac:dyDescent="0.25">
      <c r="A172" s="2">
        <v>162</v>
      </c>
      <c r="B172" t="s">
        <v>402</v>
      </c>
      <c r="C172" s="2" t="s">
        <v>403</v>
      </c>
      <c r="D172" s="2" t="s">
        <v>404</v>
      </c>
      <c r="E172" s="2" t="s">
        <v>19</v>
      </c>
      <c r="F172" s="2" t="s">
        <v>10</v>
      </c>
      <c r="G172" s="12">
        <v>13.46</v>
      </c>
    </row>
    <row r="173" spans="1:7" x14ac:dyDescent="0.25">
      <c r="A173" s="2">
        <v>163</v>
      </c>
      <c r="B173" t="s">
        <v>294</v>
      </c>
      <c r="C173" s="2" t="s">
        <v>295</v>
      </c>
      <c r="D173" s="2" t="s">
        <v>7</v>
      </c>
      <c r="E173" s="2" t="s">
        <v>3</v>
      </c>
      <c r="F173" s="2" t="s">
        <v>10</v>
      </c>
      <c r="G173" s="12">
        <v>13.066705000000001</v>
      </c>
    </row>
    <row r="174" spans="1:7" x14ac:dyDescent="0.25">
      <c r="A174" s="2">
        <v>164</v>
      </c>
      <c r="B174" t="s">
        <v>180</v>
      </c>
      <c r="C174" s="2" t="s">
        <v>181</v>
      </c>
      <c r="D174" s="2" t="s">
        <v>8</v>
      </c>
      <c r="E174" s="2" t="s">
        <v>9</v>
      </c>
      <c r="F174" s="2" t="s">
        <v>11</v>
      </c>
      <c r="G174" s="12">
        <v>12.97</v>
      </c>
    </row>
    <row r="175" spans="1:7" x14ac:dyDescent="0.25">
      <c r="A175" s="2">
        <v>165</v>
      </c>
      <c r="B175" t="s">
        <v>532</v>
      </c>
      <c r="C175" s="2" t="s">
        <v>533</v>
      </c>
      <c r="D175" s="2" t="s">
        <v>25</v>
      </c>
      <c r="E175" s="2" t="s">
        <v>19</v>
      </c>
      <c r="F175" s="2" t="s">
        <v>6</v>
      </c>
      <c r="G175" s="12">
        <v>12.87</v>
      </c>
    </row>
    <row r="176" spans="1:7" x14ac:dyDescent="0.25">
      <c r="A176" s="2">
        <v>166</v>
      </c>
      <c r="B176" t="s">
        <v>501</v>
      </c>
      <c r="C176" s="2" t="s">
        <v>502</v>
      </c>
      <c r="D176" s="2" t="s">
        <v>7</v>
      </c>
      <c r="E176" s="2" t="s">
        <v>3</v>
      </c>
      <c r="F176" s="2" t="s">
        <v>12</v>
      </c>
      <c r="G176" s="12">
        <v>12.84</v>
      </c>
    </row>
    <row r="177" spans="1:7" x14ac:dyDescent="0.25">
      <c r="A177" s="2">
        <v>167</v>
      </c>
      <c r="B177" t="s">
        <v>515</v>
      </c>
      <c r="C177" s="2" t="s">
        <v>516</v>
      </c>
      <c r="D177" s="2" t="s">
        <v>8</v>
      </c>
      <c r="E177" s="2" t="s">
        <v>9</v>
      </c>
      <c r="F177" s="2" t="s">
        <v>6</v>
      </c>
      <c r="G177" s="12">
        <v>12.51</v>
      </c>
    </row>
    <row r="178" spans="1:7" x14ac:dyDescent="0.25">
      <c r="A178" s="2">
        <v>168</v>
      </c>
      <c r="B178" t="s">
        <v>120</v>
      </c>
      <c r="C178" s="2" t="s">
        <v>121</v>
      </c>
      <c r="D178" s="2" t="s">
        <v>8</v>
      </c>
      <c r="E178" s="2" t="s">
        <v>9</v>
      </c>
      <c r="F178" s="2" t="s">
        <v>6</v>
      </c>
      <c r="G178" s="12">
        <v>12.47</v>
      </c>
    </row>
    <row r="179" spans="1:7" x14ac:dyDescent="0.25">
      <c r="A179" s="2">
        <v>169</v>
      </c>
      <c r="B179" t="s">
        <v>269</v>
      </c>
      <c r="C179" s="2" t="s">
        <v>270</v>
      </c>
      <c r="D179" s="2" t="s">
        <v>8</v>
      </c>
      <c r="E179" s="2" t="s">
        <v>9</v>
      </c>
      <c r="F179" s="2" t="s">
        <v>12</v>
      </c>
      <c r="G179" s="12">
        <v>12.33</v>
      </c>
    </row>
    <row r="180" spans="1:7" x14ac:dyDescent="0.25">
      <c r="A180" s="2">
        <v>170</v>
      </c>
      <c r="B180" t="s">
        <v>341</v>
      </c>
      <c r="C180" s="2" t="s">
        <v>342</v>
      </c>
      <c r="D180" s="2" t="s">
        <v>343</v>
      </c>
      <c r="E180" s="2" t="s">
        <v>344</v>
      </c>
      <c r="F180" s="2" t="s">
        <v>10</v>
      </c>
      <c r="G180" s="12">
        <v>12.22</v>
      </c>
    </row>
    <row r="181" spans="1:7" x14ac:dyDescent="0.25">
      <c r="A181" s="2">
        <v>171</v>
      </c>
      <c r="B181" t="s">
        <v>313</v>
      </c>
      <c r="C181" s="2" t="s">
        <v>314</v>
      </c>
      <c r="D181" s="2" t="s">
        <v>35</v>
      </c>
      <c r="E181" s="2" t="s">
        <v>3</v>
      </c>
      <c r="F181" s="2" t="s">
        <v>10</v>
      </c>
      <c r="G181" s="12">
        <v>12.110333400000002</v>
      </c>
    </row>
    <row r="182" spans="1:7" x14ac:dyDescent="0.25">
      <c r="A182" s="2">
        <v>172</v>
      </c>
      <c r="B182" t="s">
        <v>432</v>
      </c>
      <c r="C182" s="2" t="s">
        <v>433</v>
      </c>
      <c r="D182" s="2" t="s">
        <v>8</v>
      </c>
      <c r="E182" s="2" t="s">
        <v>9</v>
      </c>
      <c r="F182" s="2" t="s">
        <v>12</v>
      </c>
      <c r="G182" s="12">
        <v>12.11</v>
      </c>
    </row>
    <row r="183" spans="1:7" x14ac:dyDescent="0.25">
      <c r="A183" s="2">
        <v>173</v>
      </c>
      <c r="B183" t="s">
        <v>407</v>
      </c>
      <c r="C183" s="2" t="s">
        <v>408</v>
      </c>
      <c r="D183" s="2" t="s">
        <v>409</v>
      </c>
      <c r="E183" s="2" t="s">
        <v>3</v>
      </c>
      <c r="F183" s="2" t="s">
        <v>10</v>
      </c>
      <c r="G183" s="12">
        <v>12.010248000000001</v>
      </c>
    </row>
    <row r="184" spans="1:7" x14ac:dyDescent="0.25">
      <c r="A184" s="2">
        <v>174</v>
      </c>
      <c r="B184" t="s">
        <v>47</v>
      </c>
      <c r="C184" s="2" t="s">
        <v>577</v>
      </c>
      <c r="D184" s="2" t="s">
        <v>8</v>
      </c>
      <c r="E184" s="2" t="s">
        <v>9</v>
      </c>
      <c r="F184" s="2" t="s">
        <v>15</v>
      </c>
      <c r="G184" s="12">
        <v>12</v>
      </c>
    </row>
    <row r="185" spans="1:7" x14ac:dyDescent="0.25">
      <c r="A185" s="2">
        <v>175</v>
      </c>
      <c r="B185" t="s">
        <v>517</v>
      </c>
      <c r="C185" s="2" t="s">
        <v>518</v>
      </c>
      <c r="D185" s="2" t="s">
        <v>8</v>
      </c>
      <c r="E185" s="2" t="s">
        <v>9</v>
      </c>
      <c r="F185" s="2" t="s">
        <v>12</v>
      </c>
      <c r="G185" s="12">
        <v>12</v>
      </c>
    </row>
    <row r="186" spans="1:7" x14ac:dyDescent="0.25">
      <c r="A186" s="2">
        <v>176</v>
      </c>
      <c r="B186" t="s">
        <v>553</v>
      </c>
      <c r="C186" s="2" t="s">
        <v>554</v>
      </c>
      <c r="D186" s="2" t="s">
        <v>8</v>
      </c>
      <c r="E186" s="2" t="s">
        <v>9</v>
      </c>
      <c r="F186" s="2" t="s">
        <v>12</v>
      </c>
      <c r="G186" s="12">
        <v>11.73</v>
      </c>
    </row>
    <row r="187" spans="1:7" x14ac:dyDescent="0.25">
      <c r="A187" s="2">
        <v>177</v>
      </c>
      <c r="B187" t="s">
        <v>273</v>
      </c>
      <c r="C187" s="2">
        <v>6702</v>
      </c>
      <c r="D187" s="2" t="s">
        <v>18</v>
      </c>
      <c r="E187" s="2" t="s">
        <v>19</v>
      </c>
      <c r="F187" s="2" t="s">
        <v>12</v>
      </c>
      <c r="G187" s="12">
        <v>11.721599999999999</v>
      </c>
    </row>
    <row r="188" spans="1:7" x14ac:dyDescent="0.25">
      <c r="A188" s="2">
        <v>178</v>
      </c>
      <c r="B188" t="s">
        <v>445</v>
      </c>
      <c r="C188" s="2" t="s">
        <v>446</v>
      </c>
      <c r="D188" s="2" t="s">
        <v>56</v>
      </c>
      <c r="E188" s="2" t="s">
        <v>3</v>
      </c>
      <c r="F188" s="2" t="s">
        <v>10</v>
      </c>
      <c r="G188" s="12">
        <v>11.69</v>
      </c>
    </row>
    <row r="189" spans="1:7" x14ac:dyDescent="0.25">
      <c r="A189" s="2">
        <v>179</v>
      </c>
      <c r="B189" t="s">
        <v>251</v>
      </c>
      <c r="C189" s="2" t="s">
        <v>252</v>
      </c>
      <c r="D189" s="2" t="s">
        <v>8</v>
      </c>
      <c r="E189" s="2" t="s">
        <v>9</v>
      </c>
      <c r="F189" s="2" t="s">
        <v>6</v>
      </c>
      <c r="G189" s="12">
        <v>11.55</v>
      </c>
    </row>
    <row r="190" spans="1:7" x14ac:dyDescent="0.25">
      <c r="A190" s="2">
        <v>180</v>
      </c>
      <c r="B190" t="s">
        <v>356</v>
      </c>
      <c r="C190" s="2" t="s">
        <v>357</v>
      </c>
      <c r="D190" s="2" t="s">
        <v>64</v>
      </c>
      <c r="E190" s="2" t="s">
        <v>50</v>
      </c>
      <c r="F190" s="2" t="s">
        <v>12</v>
      </c>
      <c r="G190" s="12">
        <v>11.53</v>
      </c>
    </row>
    <row r="191" spans="1:7" x14ac:dyDescent="0.25">
      <c r="A191" s="2">
        <v>181</v>
      </c>
      <c r="B191" t="s">
        <v>170</v>
      </c>
      <c r="C191" s="2" t="s">
        <v>171</v>
      </c>
      <c r="D191" s="2" t="s">
        <v>8</v>
      </c>
      <c r="E191" s="2" t="s">
        <v>9</v>
      </c>
      <c r="F191" s="2" t="s">
        <v>12</v>
      </c>
      <c r="G191" s="12">
        <v>11.51</v>
      </c>
    </row>
    <row r="192" spans="1:7" x14ac:dyDescent="0.25">
      <c r="A192" s="2">
        <v>182</v>
      </c>
      <c r="B192" t="s">
        <v>570</v>
      </c>
      <c r="C192" s="2">
        <v>63</v>
      </c>
      <c r="D192" s="2" t="s">
        <v>25</v>
      </c>
      <c r="E192" s="2" t="s">
        <v>19</v>
      </c>
      <c r="F192" s="2" t="s">
        <v>12</v>
      </c>
      <c r="G192" s="12">
        <v>11.481497279999999</v>
      </c>
    </row>
    <row r="193" spans="1:7" x14ac:dyDescent="0.25">
      <c r="A193" s="2">
        <v>183</v>
      </c>
      <c r="B193" t="s">
        <v>443</v>
      </c>
      <c r="C193" s="2" t="s">
        <v>444</v>
      </c>
      <c r="D193" s="2" t="s">
        <v>8</v>
      </c>
      <c r="E193" s="2" t="s">
        <v>9</v>
      </c>
      <c r="F193" s="2" t="s">
        <v>11</v>
      </c>
      <c r="G193" s="12">
        <v>11.43</v>
      </c>
    </row>
    <row r="194" spans="1:7" x14ac:dyDescent="0.25">
      <c r="A194" s="2">
        <v>184</v>
      </c>
      <c r="B194" t="s">
        <v>555</v>
      </c>
      <c r="C194" s="2" t="s">
        <v>556</v>
      </c>
      <c r="D194" s="2" t="s">
        <v>8</v>
      </c>
      <c r="E194" s="2" t="s">
        <v>9</v>
      </c>
      <c r="F194" s="2" t="s">
        <v>12</v>
      </c>
      <c r="G194" s="12">
        <v>11.42</v>
      </c>
    </row>
    <row r="195" spans="1:7" x14ac:dyDescent="0.25">
      <c r="A195" s="2">
        <v>185</v>
      </c>
      <c r="B195" t="s">
        <v>208</v>
      </c>
      <c r="C195" s="2" t="s">
        <v>209</v>
      </c>
      <c r="D195" s="2" t="s">
        <v>8</v>
      </c>
      <c r="E195" s="2" t="s">
        <v>9</v>
      </c>
      <c r="F195" s="2" t="s">
        <v>11</v>
      </c>
      <c r="G195" s="12">
        <v>11.25</v>
      </c>
    </row>
    <row r="196" spans="1:7" x14ac:dyDescent="0.25">
      <c r="A196" s="2">
        <v>186</v>
      </c>
      <c r="B196" t="s">
        <v>81</v>
      </c>
      <c r="C196" s="2" t="s">
        <v>577</v>
      </c>
      <c r="D196" s="2" t="s">
        <v>8</v>
      </c>
      <c r="E196" s="2" t="s">
        <v>9</v>
      </c>
      <c r="F196" s="2" t="s">
        <v>6</v>
      </c>
      <c r="G196" s="12">
        <v>11</v>
      </c>
    </row>
    <row r="197" spans="1:7" x14ac:dyDescent="0.25">
      <c r="A197" s="2">
        <v>187</v>
      </c>
      <c r="B197" t="s">
        <v>382</v>
      </c>
      <c r="C197" s="2" t="s">
        <v>383</v>
      </c>
      <c r="D197" s="2" t="s">
        <v>8</v>
      </c>
      <c r="E197" s="2" t="s">
        <v>9</v>
      </c>
      <c r="F197" s="2" t="s">
        <v>12</v>
      </c>
      <c r="G197" s="12">
        <v>10.82</v>
      </c>
    </row>
    <row r="198" spans="1:7" x14ac:dyDescent="0.25">
      <c r="A198" s="2">
        <v>188</v>
      </c>
      <c r="B198" t="s">
        <v>505</v>
      </c>
      <c r="C198" s="2" t="s">
        <v>506</v>
      </c>
      <c r="D198" s="2" t="s">
        <v>8</v>
      </c>
      <c r="E198" s="2" t="s">
        <v>9</v>
      </c>
      <c r="F198" s="2" t="s">
        <v>11</v>
      </c>
      <c r="G198" s="12">
        <v>10.5</v>
      </c>
    </row>
    <row r="199" spans="1:7" x14ac:dyDescent="0.25">
      <c r="A199" s="2">
        <v>189</v>
      </c>
      <c r="B199" t="s">
        <v>505</v>
      </c>
      <c r="C199" s="2" t="s">
        <v>506</v>
      </c>
      <c r="D199" s="2" t="s">
        <v>8</v>
      </c>
      <c r="E199" s="2" t="s">
        <v>9</v>
      </c>
      <c r="F199" s="2" t="s">
        <v>15</v>
      </c>
      <c r="G199" s="12">
        <v>10.5</v>
      </c>
    </row>
    <row r="200" spans="1:7" x14ac:dyDescent="0.25">
      <c r="A200" s="2">
        <v>190</v>
      </c>
      <c r="B200" t="s">
        <v>449</v>
      </c>
      <c r="C200" s="2" t="s">
        <v>450</v>
      </c>
      <c r="D200" s="2" t="s">
        <v>101</v>
      </c>
      <c r="E200" s="2" t="s">
        <v>9</v>
      </c>
      <c r="F200" s="2" t="s">
        <v>10</v>
      </c>
      <c r="G200" s="12">
        <v>10.47</v>
      </c>
    </row>
    <row r="201" spans="1:7" x14ac:dyDescent="0.25">
      <c r="A201" s="2">
        <v>191</v>
      </c>
      <c r="B201" t="s">
        <v>122</v>
      </c>
      <c r="C201" s="2" t="s">
        <v>123</v>
      </c>
      <c r="D201" s="2" t="s">
        <v>7</v>
      </c>
      <c r="E201" s="2" t="s">
        <v>3</v>
      </c>
      <c r="F201" s="2" t="s">
        <v>12</v>
      </c>
      <c r="G201" s="12">
        <v>10.37</v>
      </c>
    </row>
    <row r="202" spans="1:7" x14ac:dyDescent="0.25">
      <c r="A202" s="2">
        <v>192</v>
      </c>
      <c r="B202" t="s">
        <v>311</v>
      </c>
      <c r="C202" s="2" t="s">
        <v>312</v>
      </c>
      <c r="D202" s="2" t="s">
        <v>8</v>
      </c>
      <c r="E202" s="2" t="s">
        <v>9</v>
      </c>
      <c r="F202" s="2" t="s">
        <v>12</v>
      </c>
      <c r="G202" s="12">
        <v>10.25</v>
      </c>
    </row>
    <row r="203" spans="1:7" x14ac:dyDescent="0.25">
      <c r="A203" s="2">
        <v>193</v>
      </c>
      <c r="B203" t="s">
        <v>520</v>
      </c>
      <c r="C203" s="2" t="s">
        <v>521</v>
      </c>
      <c r="D203" s="2" t="s">
        <v>519</v>
      </c>
      <c r="E203" s="2" t="s">
        <v>50</v>
      </c>
      <c r="F203" s="2" t="s">
        <v>10</v>
      </c>
      <c r="G203" s="12">
        <v>10.06</v>
      </c>
    </row>
    <row r="204" spans="1:7" x14ac:dyDescent="0.25">
      <c r="A204" s="2">
        <v>194</v>
      </c>
      <c r="B204" t="s">
        <v>40</v>
      </c>
      <c r="C204" s="2" t="s">
        <v>577</v>
      </c>
      <c r="D204" s="2" t="s">
        <v>8</v>
      </c>
      <c r="E204" s="2" t="s">
        <v>9</v>
      </c>
      <c r="F204" s="2" t="s">
        <v>6</v>
      </c>
      <c r="G204" s="12">
        <v>10</v>
      </c>
    </row>
    <row r="205" spans="1:7" x14ac:dyDescent="0.25">
      <c r="A205" s="2">
        <v>195</v>
      </c>
      <c r="B205" t="s">
        <v>79</v>
      </c>
      <c r="C205" s="2" t="s">
        <v>577</v>
      </c>
      <c r="D205" s="2" t="s">
        <v>35</v>
      </c>
      <c r="E205" s="2" t="s">
        <v>3</v>
      </c>
      <c r="F205" s="2" t="s">
        <v>6</v>
      </c>
      <c r="G205" s="12">
        <v>10</v>
      </c>
    </row>
    <row r="206" spans="1:7" x14ac:dyDescent="0.25">
      <c r="G206" s="12"/>
    </row>
    <row r="207" spans="1:7" x14ac:dyDescent="0.25">
      <c r="G207" s="12"/>
    </row>
    <row r="208" spans="1:7" x14ac:dyDescent="0.25">
      <c r="G208" s="12"/>
    </row>
    <row r="209" spans="5:7" x14ac:dyDescent="0.25">
      <c r="G209" s="12"/>
    </row>
    <row r="210" spans="5:7" x14ac:dyDescent="0.25">
      <c r="G210" s="12"/>
    </row>
    <row r="211" spans="5:7" x14ac:dyDescent="0.25">
      <c r="G211" s="12"/>
    </row>
    <row r="212" spans="5:7" x14ac:dyDescent="0.25">
      <c r="G212" s="12"/>
    </row>
    <row r="213" spans="5:7" x14ac:dyDescent="0.25">
      <c r="G213" s="12"/>
    </row>
    <row r="214" spans="5:7" x14ac:dyDescent="0.25">
      <c r="G214" s="12"/>
    </row>
    <row r="215" spans="5:7" x14ac:dyDescent="0.25">
      <c r="G215" s="12"/>
    </row>
    <row r="216" spans="5:7" x14ac:dyDescent="0.25">
      <c r="G216" s="12"/>
    </row>
    <row r="217" spans="5:7" x14ac:dyDescent="0.25">
      <c r="G217" s="12"/>
    </row>
    <row r="218" spans="5:7" x14ac:dyDescent="0.25">
      <c r="G218" s="12"/>
    </row>
    <row r="219" spans="5:7" x14ac:dyDescent="0.25">
      <c r="G219" s="12"/>
    </row>
    <row r="220" spans="5:7" x14ac:dyDescent="0.25">
      <c r="G220" s="12"/>
    </row>
    <row r="221" spans="5:7" x14ac:dyDescent="0.25">
      <c r="G221" s="12"/>
    </row>
    <row r="222" spans="5:7" ht="15.75" thickBot="1" x14ac:dyDescent="0.3">
      <c r="E222" s="6"/>
      <c r="G222" s="12"/>
    </row>
    <row r="223" spans="5:7" x14ac:dyDescent="0.25">
      <c r="G223" s="12"/>
    </row>
    <row r="224" spans="5:7" x14ac:dyDescent="0.25">
      <c r="G224" s="12"/>
    </row>
    <row r="225" spans="7:7" x14ac:dyDescent="0.25">
      <c r="G225" s="12"/>
    </row>
    <row r="226" spans="7:7" x14ac:dyDescent="0.25">
      <c r="G226" s="12"/>
    </row>
    <row r="227" spans="7:7" x14ac:dyDescent="0.25">
      <c r="G227" s="12"/>
    </row>
    <row r="228" spans="7:7" x14ac:dyDescent="0.25">
      <c r="G228" s="12"/>
    </row>
    <row r="229" spans="7:7" x14ac:dyDescent="0.25">
      <c r="G229" s="12"/>
    </row>
    <row r="230" spans="7:7" x14ac:dyDescent="0.25">
      <c r="G230" s="12"/>
    </row>
    <row r="231" spans="7:7" x14ac:dyDescent="0.25">
      <c r="G231" s="12"/>
    </row>
    <row r="232" spans="7:7" x14ac:dyDescent="0.25">
      <c r="G232" s="12"/>
    </row>
    <row r="233" spans="7:7" x14ac:dyDescent="0.25">
      <c r="G233" s="12"/>
    </row>
    <row r="234" spans="7:7" x14ac:dyDescent="0.25">
      <c r="G234" s="12"/>
    </row>
    <row r="235" spans="7:7" x14ac:dyDescent="0.25">
      <c r="G235" s="12"/>
    </row>
    <row r="236" spans="7:7" x14ac:dyDescent="0.25">
      <c r="G236" s="12"/>
    </row>
    <row r="237" spans="7:7" x14ac:dyDescent="0.25">
      <c r="G237" s="12"/>
    </row>
    <row r="238" spans="7:7" x14ac:dyDescent="0.25">
      <c r="G238" s="12"/>
    </row>
    <row r="239" spans="7:7" x14ac:dyDescent="0.25">
      <c r="G239" s="12"/>
    </row>
    <row r="240" spans="7:7" x14ac:dyDescent="0.25">
      <c r="G240" s="12"/>
    </row>
    <row r="241" spans="7:7" x14ac:dyDescent="0.25">
      <c r="G241" s="12"/>
    </row>
    <row r="242" spans="7:7" x14ac:dyDescent="0.25">
      <c r="G242" s="12"/>
    </row>
    <row r="243" spans="7:7" x14ac:dyDescent="0.25">
      <c r="G243" s="12"/>
    </row>
    <row r="244" spans="7:7" x14ac:dyDescent="0.25">
      <c r="G244" s="12"/>
    </row>
    <row r="245" spans="7:7" x14ac:dyDescent="0.25">
      <c r="G245" s="12"/>
    </row>
    <row r="246" spans="7:7" x14ac:dyDescent="0.25">
      <c r="G246" s="12"/>
    </row>
    <row r="247" spans="7:7" x14ac:dyDescent="0.25">
      <c r="G247" s="12"/>
    </row>
    <row r="248" spans="7:7" x14ac:dyDescent="0.25">
      <c r="G248" s="12"/>
    </row>
    <row r="249" spans="7:7" x14ac:dyDescent="0.25">
      <c r="G249" s="12"/>
    </row>
    <row r="250" spans="7:7" x14ac:dyDescent="0.25">
      <c r="G250" s="12"/>
    </row>
    <row r="251" spans="7:7" x14ac:dyDescent="0.25">
      <c r="G251" s="12"/>
    </row>
    <row r="252" spans="7:7" x14ac:dyDescent="0.25">
      <c r="G252" s="12"/>
    </row>
    <row r="253" spans="7:7" x14ac:dyDescent="0.25">
      <c r="G253" s="12"/>
    </row>
    <row r="254" spans="7:7" x14ac:dyDescent="0.25">
      <c r="G254" s="12"/>
    </row>
    <row r="255" spans="7:7" x14ac:dyDescent="0.25">
      <c r="G255" s="12"/>
    </row>
    <row r="256" spans="7:7" x14ac:dyDescent="0.25">
      <c r="G256" s="12"/>
    </row>
    <row r="257" spans="7:7" x14ac:dyDescent="0.25">
      <c r="G257" s="12"/>
    </row>
    <row r="258" spans="7:7" x14ac:dyDescent="0.25">
      <c r="G258" s="12"/>
    </row>
    <row r="259" spans="7:7" x14ac:dyDescent="0.25">
      <c r="G259" s="12"/>
    </row>
    <row r="260" spans="7:7" x14ac:dyDescent="0.25">
      <c r="G260" s="12"/>
    </row>
    <row r="261" spans="7:7" x14ac:dyDescent="0.25">
      <c r="G261" s="12"/>
    </row>
    <row r="262" spans="7:7" x14ac:dyDescent="0.25">
      <c r="G262" s="12"/>
    </row>
    <row r="263" spans="7:7" x14ac:dyDescent="0.25">
      <c r="G263" s="12"/>
    </row>
    <row r="264" spans="7:7" x14ac:dyDescent="0.25">
      <c r="G264" s="12"/>
    </row>
    <row r="265" spans="7:7" x14ac:dyDescent="0.25">
      <c r="G265" s="12"/>
    </row>
    <row r="266" spans="7:7" x14ac:dyDescent="0.25">
      <c r="G266" s="12"/>
    </row>
    <row r="267" spans="7:7" x14ac:dyDescent="0.25">
      <c r="G267" s="12"/>
    </row>
    <row r="268" spans="7:7" x14ac:dyDescent="0.25">
      <c r="G268" s="12"/>
    </row>
    <row r="269" spans="7:7" x14ac:dyDescent="0.25">
      <c r="G269" s="12"/>
    </row>
    <row r="270" spans="7:7" x14ac:dyDescent="0.25">
      <c r="G270" s="12"/>
    </row>
    <row r="271" spans="7:7" x14ac:dyDescent="0.25">
      <c r="G271" s="12"/>
    </row>
    <row r="272" spans="7:7" x14ac:dyDescent="0.25">
      <c r="G272" s="12"/>
    </row>
    <row r="273" spans="7:7" x14ac:dyDescent="0.25">
      <c r="G273" s="12"/>
    </row>
    <row r="274" spans="7:7" x14ac:dyDescent="0.25">
      <c r="G274" s="12"/>
    </row>
    <row r="275" spans="7:7" x14ac:dyDescent="0.25">
      <c r="G275" s="12"/>
    </row>
    <row r="276" spans="7:7" x14ac:dyDescent="0.25">
      <c r="G276" s="12"/>
    </row>
    <row r="277" spans="7:7" x14ac:dyDescent="0.25">
      <c r="G277" s="12"/>
    </row>
    <row r="278" spans="7:7" x14ac:dyDescent="0.25">
      <c r="G278" s="12"/>
    </row>
    <row r="279" spans="7:7" x14ac:dyDescent="0.25">
      <c r="G279" s="12"/>
    </row>
    <row r="280" spans="7:7" x14ac:dyDescent="0.25">
      <c r="G280" s="12"/>
    </row>
    <row r="281" spans="7:7" x14ac:dyDescent="0.25">
      <c r="G281" s="12"/>
    </row>
    <row r="282" spans="7:7" x14ac:dyDescent="0.25">
      <c r="G282" s="12"/>
    </row>
    <row r="283" spans="7:7" x14ac:dyDescent="0.25">
      <c r="G283" s="12"/>
    </row>
    <row r="284" spans="7:7" x14ac:dyDescent="0.25">
      <c r="G284" s="12"/>
    </row>
    <row r="285" spans="7:7" x14ac:dyDescent="0.25">
      <c r="G285" s="12"/>
    </row>
    <row r="286" spans="7:7" x14ac:dyDescent="0.25">
      <c r="G286" s="12"/>
    </row>
    <row r="287" spans="7:7" x14ac:dyDescent="0.25">
      <c r="G287" s="12"/>
    </row>
    <row r="288" spans="7:7" x14ac:dyDescent="0.25">
      <c r="G288" s="12"/>
    </row>
    <row r="289" spans="7:7" x14ac:dyDescent="0.25">
      <c r="G289" s="12"/>
    </row>
    <row r="290" spans="7:7" x14ac:dyDescent="0.25">
      <c r="G290" s="12"/>
    </row>
    <row r="291" spans="7:7" x14ac:dyDescent="0.25">
      <c r="G291" s="12"/>
    </row>
    <row r="292" spans="7:7" x14ac:dyDescent="0.25">
      <c r="G292" s="12"/>
    </row>
    <row r="293" spans="7:7" x14ac:dyDescent="0.25">
      <c r="G293" s="12"/>
    </row>
    <row r="294" spans="7:7" x14ac:dyDescent="0.25">
      <c r="G294" s="12"/>
    </row>
    <row r="295" spans="7:7" x14ac:dyDescent="0.25">
      <c r="G295" s="12"/>
    </row>
    <row r="296" spans="7:7" x14ac:dyDescent="0.25">
      <c r="G296" s="12"/>
    </row>
    <row r="297" spans="7:7" x14ac:dyDescent="0.25">
      <c r="G297" s="12"/>
    </row>
    <row r="298" spans="7:7" x14ac:dyDescent="0.25">
      <c r="G298" s="12"/>
    </row>
    <row r="299" spans="7:7" x14ac:dyDescent="0.25">
      <c r="G299" s="12"/>
    </row>
    <row r="300" spans="7:7" x14ac:dyDescent="0.25">
      <c r="G300" s="12"/>
    </row>
    <row r="301" spans="7:7" x14ac:dyDescent="0.25">
      <c r="G301" s="12"/>
    </row>
    <row r="302" spans="7:7" x14ac:dyDescent="0.25">
      <c r="G302" s="12"/>
    </row>
    <row r="303" spans="7:7" x14ac:dyDescent="0.25">
      <c r="G303" s="12"/>
    </row>
    <row r="304" spans="7:7" x14ac:dyDescent="0.25">
      <c r="G304" s="12"/>
    </row>
    <row r="305" spans="4:7" x14ac:dyDescent="0.25">
      <c r="D305" s="23"/>
      <c r="E305" s="24"/>
      <c r="F305" s="24"/>
      <c r="G305" s="12"/>
    </row>
    <row r="306" spans="4:7" x14ac:dyDescent="0.25">
      <c r="G306" s="12"/>
    </row>
    <row r="307" spans="4:7" x14ac:dyDescent="0.25">
      <c r="G307" s="12"/>
    </row>
    <row r="308" spans="4:7" x14ac:dyDescent="0.25">
      <c r="G308" s="12"/>
    </row>
    <row r="309" spans="4:7" x14ac:dyDescent="0.25">
      <c r="G309" s="12"/>
    </row>
    <row r="310" spans="4:7" x14ac:dyDescent="0.25">
      <c r="G310" s="12"/>
    </row>
    <row r="311" spans="4:7" x14ac:dyDescent="0.25">
      <c r="G311" s="12"/>
    </row>
    <row r="312" spans="4:7" x14ac:dyDescent="0.25">
      <c r="G312" s="12"/>
    </row>
    <row r="313" spans="4:7" x14ac:dyDescent="0.25">
      <c r="G313" s="12"/>
    </row>
    <row r="314" spans="4:7" x14ac:dyDescent="0.25">
      <c r="G314" s="12"/>
    </row>
    <row r="315" spans="4:7" x14ac:dyDescent="0.25">
      <c r="G315" s="12"/>
    </row>
    <row r="316" spans="4:7" x14ac:dyDescent="0.25">
      <c r="G316" s="12"/>
    </row>
    <row r="317" spans="4:7" x14ac:dyDescent="0.25">
      <c r="G317" s="12"/>
    </row>
    <row r="318" spans="4:7" x14ac:dyDescent="0.25">
      <c r="G318" s="12"/>
    </row>
    <row r="319" spans="4:7" x14ac:dyDescent="0.25">
      <c r="G319" s="12"/>
    </row>
    <row r="320" spans="4:7" x14ac:dyDescent="0.25">
      <c r="G320" s="12"/>
    </row>
    <row r="321" spans="7:7" x14ac:dyDescent="0.25">
      <c r="G321" s="12"/>
    </row>
    <row r="322" spans="7:7" x14ac:dyDescent="0.25">
      <c r="G322" s="12"/>
    </row>
    <row r="323" spans="7:7" x14ac:dyDescent="0.25">
      <c r="G323" s="12"/>
    </row>
    <row r="324" spans="7:7" x14ac:dyDescent="0.25">
      <c r="G324" s="12"/>
    </row>
    <row r="325" spans="7:7" x14ac:dyDescent="0.25">
      <c r="G325" s="12"/>
    </row>
    <row r="326" spans="7:7" x14ac:dyDescent="0.25">
      <c r="G326" s="12"/>
    </row>
    <row r="327" spans="7:7" x14ac:dyDescent="0.25">
      <c r="G327" s="12"/>
    </row>
    <row r="328" spans="7:7" x14ac:dyDescent="0.25">
      <c r="G328" s="12"/>
    </row>
    <row r="329" spans="7:7" x14ac:dyDescent="0.25">
      <c r="G329" s="12"/>
    </row>
    <row r="330" spans="7:7" x14ac:dyDescent="0.25">
      <c r="G330" s="12"/>
    </row>
    <row r="331" spans="7:7" x14ac:dyDescent="0.25">
      <c r="G331" s="12"/>
    </row>
    <row r="332" spans="7:7" x14ac:dyDescent="0.25">
      <c r="G332" s="12"/>
    </row>
    <row r="333" spans="7:7" x14ac:dyDescent="0.25">
      <c r="G333" s="12"/>
    </row>
    <row r="334" spans="7:7" x14ac:dyDescent="0.25">
      <c r="G334" s="12"/>
    </row>
    <row r="335" spans="7:7" x14ac:dyDescent="0.25">
      <c r="G335" s="12"/>
    </row>
    <row r="336" spans="7:7" x14ac:dyDescent="0.25">
      <c r="G336" s="12"/>
    </row>
    <row r="337" spans="7:7" x14ac:dyDescent="0.25">
      <c r="G337" s="12"/>
    </row>
    <row r="338" spans="7:7" x14ac:dyDescent="0.25">
      <c r="G338" s="12"/>
    </row>
    <row r="339" spans="7:7" x14ac:dyDescent="0.25">
      <c r="G339" s="12"/>
    </row>
    <row r="340" spans="7:7" x14ac:dyDescent="0.25">
      <c r="G340" s="12"/>
    </row>
    <row r="341" spans="7:7" x14ac:dyDescent="0.25">
      <c r="G341" s="12"/>
    </row>
    <row r="342" spans="7:7" x14ac:dyDescent="0.25">
      <c r="G342" s="12"/>
    </row>
    <row r="343" spans="7:7" x14ac:dyDescent="0.25">
      <c r="G343" s="12"/>
    </row>
    <row r="344" spans="7:7" x14ac:dyDescent="0.25">
      <c r="G344" s="12"/>
    </row>
    <row r="345" spans="7:7" x14ac:dyDescent="0.25">
      <c r="G345" s="12"/>
    </row>
    <row r="346" spans="7:7" x14ac:dyDescent="0.25">
      <c r="G346" s="12"/>
    </row>
    <row r="347" spans="7:7" x14ac:dyDescent="0.25">
      <c r="G347" s="12"/>
    </row>
    <row r="348" spans="7:7" x14ac:dyDescent="0.25">
      <c r="G348" s="12"/>
    </row>
    <row r="349" spans="7:7" x14ac:dyDescent="0.25">
      <c r="G349" s="12"/>
    </row>
    <row r="350" spans="7:7" x14ac:dyDescent="0.25">
      <c r="G350" s="12"/>
    </row>
    <row r="351" spans="7:7" x14ac:dyDescent="0.25">
      <c r="G351" s="12"/>
    </row>
    <row r="352" spans="7:7" x14ac:dyDescent="0.25">
      <c r="G352" s="12"/>
    </row>
    <row r="353" spans="7:7" x14ac:dyDescent="0.25">
      <c r="G353" s="12"/>
    </row>
    <row r="354" spans="7:7" x14ac:dyDescent="0.25">
      <c r="G354" s="12"/>
    </row>
    <row r="355" spans="7:7" x14ac:dyDescent="0.25">
      <c r="G355" s="12"/>
    </row>
    <row r="356" spans="7:7" x14ac:dyDescent="0.25">
      <c r="G356" s="12"/>
    </row>
    <row r="357" spans="7:7" x14ac:dyDescent="0.25">
      <c r="G357" s="12"/>
    </row>
    <row r="358" spans="7:7" x14ac:dyDescent="0.25">
      <c r="G358" s="12"/>
    </row>
    <row r="359" spans="7:7" x14ac:dyDescent="0.25">
      <c r="G359" s="12"/>
    </row>
    <row r="360" spans="7:7" x14ac:dyDescent="0.25">
      <c r="G360" s="12"/>
    </row>
    <row r="361" spans="7:7" x14ac:dyDescent="0.25">
      <c r="G361" s="12"/>
    </row>
    <row r="362" spans="7:7" x14ac:dyDescent="0.25">
      <c r="G362" s="12"/>
    </row>
    <row r="363" spans="7:7" x14ac:dyDescent="0.25">
      <c r="G363" s="12"/>
    </row>
    <row r="364" spans="7:7" x14ac:dyDescent="0.25">
      <c r="G364" s="12"/>
    </row>
    <row r="365" spans="7:7" x14ac:dyDescent="0.25">
      <c r="G365" s="12"/>
    </row>
    <row r="366" spans="7:7" x14ac:dyDescent="0.25">
      <c r="G366" s="12"/>
    </row>
    <row r="367" spans="7:7" x14ac:dyDescent="0.25">
      <c r="G367" s="12"/>
    </row>
    <row r="368" spans="7:7" x14ac:dyDescent="0.25">
      <c r="G368" s="12"/>
    </row>
    <row r="369" spans="7:7" x14ac:dyDescent="0.25">
      <c r="G369" s="12"/>
    </row>
    <row r="370" spans="7:7" x14ac:dyDescent="0.25">
      <c r="G370" s="12"/>
    </row>
    <row r="371" spans="7:7" x14ac:dyDescent="0.25">
      <c r="G371" s="12"/>
    </row>
    <row r="372" spans="7:7" x14ac:dyDescent="0.25">
      <c r="G372" s="12"/>
    </row>
    <row r="373" spans="7:7" x14ac:dyDescent="0.25">
      <c r="G373" s="12"/>
    </row>
    <row r="374" spans="7:7" x14ac:dyDescent="0.25">
      <c r="G374" s="12"/>
    </row>
    <row r="375" spans="7:7" x14ac:dyDescent="0.25">
      <c r="G375" s="12"/>
    </row>
    <row r="376" spans="7:7" x14ac:dyDescent="0.25">
      <c r="G376" s="12"/>
    </row>
    <row r="377" spans="7:7" x14ac:dyDescent="0.25">
      <c r="G377" s="12"/>
    </row>
    <row r="378" spans="7:7" x14ac:dyDescent="0.25">
      <c r="G378" s="12"/>
    </row>
    <row r="379" spans="7:7" x14ac:dyDescent="0.25">
      <c r="G379" s="12"/>
    </row>
    <row r="380" spans="7:7" x14ac:dyDescent="0.25">
      <c r="G380" s="12"/>
    </row>
    <row r="381" spans="7:7" x14ac:dyDescent="0.25">
      <c r="G381" s="12"/>
    </row>
    <row r="382" spans="7:7" x14ac:dyDescent="0.25">
      <c r="G382" s="12"/>
    </row>
    <row r="383" spans="7:7" x14ac:dyDescent="0.25">
      <c r="G383" s="12"/>
    </row>
    <row r="384" spans="7:7" x14ac:dyDescent="0.25">
      <c r="G384" s="12"/>
    </row>
    <row r="385" spans="7:7" x14ac:dyDescent="0.25">
      <c r="G385" s="12"/>
    </row>
    <row r="386" spans="7:7" x14ac:dyDescent="0.25">
      <c r="G386" s="12"/>
    </row>
    <row r="387" spans="7:7" x14ac:dyDescent="0.25">
      <c r="G387" s="12"/>
    </row>
    <row r="388" spans="7:7" x14ac:dyDescent="0.25">
      <c r="G388" s="12"/>
    </row>
    <row r="389" spans="7:7" x14ac:dyDescent="0.25">
      <c r="G389" s="12"/>
    </row>
    <row r="390" spans="7:7" x14ac:dyDescent="0.25">
      <c r="G390" s="12"/>
    </row>
    <row r="391" spans="7:7" x14ac:dyDescent="0.25">
      <c r="G391" s="12"/>
    </row>
    <row r="392" spans="7:7" x14ac:dyDescent="0.25">
      <c r="G392" s="12"/>
    </row>
    <row r="393" spans="7:7" x14ac:dyDescent="0.25">
      <c r="G393" s="12"/>
    </row>
    <row r="394" spans="7:7" x14ac:dyDescent="0.25">
      <c r="G394" s="12"/>
    </row>
    <row r="395" spans="7:7" x14ac:dyDescent="0.25">
      <c r="G395" s="12"/>
    </row>
    <row r="396" spans="7:7" x14ac:dyDescent="0.25">
      <c r="G396" s="12"/>
    </row>
    <row r="397" spans="7:7" x14ac:dyDescent="0.25">
      <c r="G397" s="12"/>
    </row>
    <row r="398" spans="7:7" x14ac:dyDescent="0.25">
      <c r="G398" s="12"/>
    </row>
    <row r="399" spans="7:7" x14ac:dyDescent="0.25">
      <c r="G399" s="12"/>
    </row>
    <row r="400" spans="7:7" x14ac:dyDescent="0.25">
      <c r="G400" s="12"/>
    </row>
    <row r="401" spans="7:7" x14ac:dyDescent="0.25">
      <c r="G401" s="12"/>
    </row>
    <row r="402" spans="7:7" x14ac:dyDescent="0.25">
      <c r="G402" s="12"/>
    </row>
    <row r="403" spans="7:7" x14ac:dyDescent="0.25">
      <c r="G403" s="12"/>
    </row>
    <row r="404" spans="7:7" x14ac:dyDescent="0.25">
      <c r="G404" s="12"/>
    </row>
    <row r="405" spans="7:7" x14ac:dyDescent="0.25">
      <c r="G405" s="12"/>
    </row>
    <row r="406" spans="7:7" x14ac:dyDescent="0.25">
      <c r="G406" s="12"/>
    </row>
    <row r="407" spans="7:7" x14ac:dyDescent="0.25">
      <c r="G407" s="12"/>
    </row>
    <row r="408" spans="7:7" x14ac:dyDescent="0.25">
      <c r="G408" s="12"/>
    </row>
    <row r="409" spans="7:7" x14ac:dyDescent="0.25">
      <c r="G409" s="12"/>
    </row>
    <row r="410" spans="7:7" x14ac:dyDescent="0.25">
      <c r="G410" s="12"/>
    </row>
    <row r="411" spans="7:7" x14ac:dyDescent="0.25">
      <c r="G411" s="12"/>
    </row>
    <row r="412" spans="7:7" x14ac:dyDescent="0.25">
      <c r="G412" s="12"/>
    </row>
    <row r="413" spans="7:7" x14ac:dyDescent="0.25">
      <c r="G413" s="12"/>
    </row>
    <row r="414" spans="7:7" x14ac:dyDescent="0.25">
      <c r="G414" s="12"/>
    </row>
    <row r="415" spans="7:7" x14ac:dyDescent="0.25">
      <c r="G415" s="12"/>
    </row>
    <row r="416" spans="7:7" x14ac:dyDescent="0.25">
      <c r="G416" s="12"/>
    </row>
    <row r="417" spans="7:7" x14ac:dyDescent="0.25">
      <c r="G417" s="12"/>
    </row>
    <row r="418" spans="7:7" x14ac:dyDescent="0.25">
      <c r="G418" s="12"/>
    </row>
    <row r="419" spans="7:7" x14ac:dyDescent="0.25">
      <c r="G419" s="12"/>
    </row>
    <row r="420" spans="7:7" x14ac:dyDescent="0.25">
      <c r="G420" s="12"/>
    </row>
    <row r="421" spans="7:7" x14ac:dyDescent="0.25">
      <c r="G421" s="12"/>
    </row>
    <row r="422" spans="7:7" x14ac:dyDescent="0.25">
      <c r="G422" s="12"/>
    </row>
    <row r="423" spans="7:7" x14ac:dyDescent="0.25">
      <c r="G423" s="12"/>
    </row>
    <row r="424" spans="7:7" x14ac:dyDescent="0.25">
      <c r="G424" s="12"/>
    </row>
    <row r="425" spans="7:7" x14ac:dyDescent="0.25">
      <c r="G425" s="12"/>
    </row>
    <row r="426" spans="7:7" x14ac:dyDescent="0.25">
      <c r="G426" s="12"/>
    </row>
    <row r="427" spans="7:7" x14ac:dyDescent="0.25">
      <c r="G427" s="12"/>
    </row>
    <row r="428" spans="7:7" x14ac:dyDescent="0.25">
      <c r="G428" s="12"/>
    </row>
    <row r="429" spans="7:7" x14ac:dyDescent="0.25">
      <c r="G429" s="12"/>
    </row>
    <row r="430" spans="7:7" x14ac:dyDescent="0.25">
      <c r="G430" s="12"/>
    </row>
    <row r="431" spans="7:7" x14ac:dyDescent="0.25">
      <c r="G431" s="12"/>
    </row>
    <row r="432" spans="7:7" x14ac:dyDescent="0.25">
      <c r="G432" s="12"/>
    </row>
    <row r="433" spans="7:7" x14ac:dyDescent="0.25">
      <c r="G433" s="12"/>
    </row>
    <row r="434" spans="7:7" x14ac:dyDescent="0.25">
      <c r="G434" s="12"/>
    </row>
    <row r="435" spans="7:7" x14ac:dyDescent="0.25">
      <c r="G435" s="12"/>
    </row>
    <row r="436" spans="7:7" x14ac:dyDescent="0.25">
      <c r="G436" s="12"/>
    </row>
    <row r="437" spans="7:7" x14ac:dyDescent="0.25">
      <c r="G437" s="12"/>
    </row>
    <row r="438" spans="7:7" x14ac:dyDescent="0.25">
      <c r="G438" s="12"/>
    </row>
    <row r="439" spans="7:7" x14ac:dyDescent="0.25">
      <c r="G439" s="12"/>
    </row>
    <row r="440" spans="7:7" x14ac:dyDescent="0.25">
      <c r="G440" s="12"/>
    </row>
    <row r="441" spans="7:7" x14ac:dyDescent="0.25">
      <c r="G441" s="12"/>
    </row>
    <row r="442" spans="7:7" x14ac:dyDescent="0.25">
      <c r="G442" s="12"/>
    </row>
    <row r="443" spans="7:7" x14ac:dyDescent="0.25">
      <c r="G443" s="12"/>
    </row>
    <row r="444" spans="7:7" x14ac:dyDescent="0.25">
      <c r="G444" s="12"/>
    </row>
    <row r="445" spans="7:7" x14ac:dyDescent="0.25">
      <c r="G445" s="12"/>
    </row>
    <row r="446" spans="7:7" x14ac:dyDescent="0.25">
      <c r="G446" s="12"/>
    </row>
    <row r="447" spans="7:7" x14ac:dyDescent="0.25">
      <c r="G447" s="12"/>
    </row>
    <row r="448" spans="7:7" x14ac:dyDescent="0.25">
      <c r="G448" s="12"/>
    </row>
    <row r="449" spans="7:7" x14ac:dyDescent="0.25">
      <c r="G449" s="12"/>
    </row>
    <row r="450" spans="7:7" x14ac:dyDescent="0.25">
      <c r="G450" s="12"/>
    </row>
    <row r="451" spans="7:7" x14ac:dyDescent="0.25">
      <c r="G451" s="12"/>
    </row>
    <row r="452" spans="7:7" x14ac:dyDescent="0.25">
      <c r="G452" s="12"/>
    </row>
    <row r="453" spans="7:7" x14ac:dyDescent="0.25">
      <c r="G453" s="12"/>
    </row>
    <row r="454" spans="7:7" x14ac:dyDescent="0.25">
      <c r="G454" s="12"/>
    </row>
    <row r="455" spans="7:7" x14ac:dyDescent="0.25">
      <c r="G455" s="12"/>
    </row>
    <row r="456" spans="7:7" x14ac:dyDescent="0.25">
      <c r="G456" s="12"/>
    </row>
    <row r="457" spans="7:7" x14ac:dyDescent="0.25">
      <c r="G457" s="12"/>
    </row>
    <row r="458" spans="7:7" x14ac:dyDescent="0.25">
      <c r="G458" s="12"/>
    </row>
    <row r="459" spans="7:7" x14ac:dyDescent="0.25">
      <c r="G459" s="12"/>
    </row>
    <row r="460" spans="7:7" x14ac:dyDescent="0.25">
      <c r="G460" s="12"/>
    </row>
    <row r="461" spans="7:7" x14ac:dyDescent="0.25">
      <c r="G461" s="12"/>
    </row>
    <row r="462" spans="7:7" x14ac:dyDescent="0.25">
      <c r="G462" s="12"/>
    </row>
    <row r="463" spans="7:7" x14ac:dyDescent="0.25">
      <c r="G463" s="12"/>
    </row>
    <row r="464" spans="7:7" x14ac:dyDescent="0.25">
      <c r="G464" s="12"/>
    </row>
    <row r="465" spans="7:7" x14ac:dyDescent="0.25">
      <c r="G465" s="12"/>
    </row>
    <row r="466" spans="7:7" x14ac:dyDescent="0.25">
      <c r="G466" s="12"/>
    </row>
    <row r="467" spans="7:7" x14ac:dyDescent="0.25">
      <c r="G467" s="12"/>
    </row>
    <row r="468" spans="7:7" x14ac:dyDescent="0.25">
      <c r="G468" s="12"/>
    </row>
    <row r="469" spans="7:7" x14ac:dyDescent="0.25">
      <c r="G469" s="12"/>
    </row>
    <row r="470" spans="7:7" x14ac:dyDescent="0.25">
      <c r="G470" s="12"/>
    </row>
    <row r="471" spans="7:7" x14ac:dyDescent="0.25">
      <c r="G471" s="12"/>
    </row>
    <row r="472" spans="7:7" x14ac:dyDescent="0.25">
      <c r="G472" s="12"/>
    </row>
    <row r="473" spans="7:7" x14ac:dyDescent="0.25">
      <c r="G473" s="12"/>
    </row>
    <row r="474" spans="7:7" x14ac:dyDescent="0.25">
      <c r="G474" s="12"/>
    </row>
    <row r="475" spans="7:7" x14ac:dyDescent="0.25">
      <c r="G475" s="12"/>
    </row>
    <row r="476" spans="7:7" x14ac:dyDescent="0.25">
      <c r="G476" s="12"/>
    </row>
    <row r="477" spans="7:7" x14ac:dyDescent="0.25">
      <c r="G477" s="12"/>
    </row>
    <row r="478" spans="7:7" x14ac:dyDescent="0.25">
      <c r="G478" s="12"/>
    </row>
    <row r="479" spans="7:7" x14ac:dyDescent="0.25">
      <c r="G479" s="12"/>
    </row>
    <row r="480" spans="7:7" x14ac:dyDescent="0.25">
      <c r="G480" s="12"/>
    </row>
    <row r="481" spans="7:7" x14ac:dyDescent="0.25">
      <c r="G481" s="12"/>
    </row>
    <row r="482" spans="7:7" x14ac:dyDescent="0.25">
      <c r="G482" s="12"/>
    </row>
    <row r="483" spans="7:7" x14ac:dyDescent="0.25">
      <c r="G483" s="12"/>
    </row>
    <row r="484" spans="7:7" x14ac:dyDescent="0.25">
      <c r="G484" s="12"/>
    </row>
    <row r="485" spans="7:7" x14ac:dyDescent="0.25">
      <c r="G485" s="12"/>
    </row>
    <row r="486" spans="7:7" x14ac:dyDescent="0.25">
      <c r="G486" s="12"/>
    </row>
    <row r="487" spans="7:7" x14ac:dyDescent="0.25">
      <c r="G487" s="12"/>
    </row>
    <row r="488" spans="7:7" x14ac:dyDescent="0.25">
      <c r="G488" s="12"/>
    </row>
    <row r="489" spans="7:7" x14ac:dyDescent="0.25">
      <c r="G489" s="12"/>
    </row>
    <row r="490" spans="7:7" x14ac:dyDescent="0.25">
      <c r="G490" s="12"/>
    </row>
    <row r="491" spans="7:7" x14ac:dyDescent="0.25">
      <c r="G491" s="12"/>
    </row>
    <row r="492" spans="7:7" x14ac:dyDescent="0.25">
      <c r="G492" s="12"/>
    </row>
    <row r="493" spans="7:7" x14ac:dyDescent="0.25">
      <c r="G493" s="12"/>
    </row>
    <row r="494" spans="7:7" x14ac:dyDescent="0.25">
      <c r="G494" s="12"/>
    </row>
    <row r="495" spans="7:7" x14ac:dyDescent="0.25">
      <c r="G495" s="12"/>
    </row>
    <row r="496" spans="7:7" x14ac:dyDescent="0.25">
      <c r="G496" s="12"/>
    </row>
    <row r="497" spans="7:7" x14ac:dyDescent="0.25">
      <c r="G497" s="12"/>
    </row>
    <row r="498" spans="7:7" x14ac:dyDescent="0.25">
      <c r="G498" s="12"/>
    </row>
    <row r="499" spans="7:7" x14ac:dyDescent="0.25">
      <c r="G499" s="12"/>
    </row>
    <row r="500" spans="7:7" x14ac:dyDescent="0.25">
      <c r="G500" s="12"/>
    </row>
    <row r="501" spans="7:7" x14ac:dyDescent="0.25">
      <c r="G501" s="12"/>
    </row>
    <row r="502" spans="7:7" x14ac:dyDescent="0.25">
      <c r="G502" s="12"/>
    </row>
    <row r="503" spans="7:7" x14ac:dyDescent="0.25">
      <c r="G503" s="12"/>
    </row>
    <row r="504" spans="7:7" x14ac:dyDescent="0.25">
      <c r="G504" s="12"/>
    </row>
    <row r="505" spans="7:7" x14ac:dyDescent="0.25">
      <c r="G505" s="12"/>
    </row>
    <row r="506" spans="7:7" x14ac:dyDescent="0.25">
      <c r="G506" s="12"/>
    </row>
    <row r="507" spans="7:7" x14ac:dyDescent="0.25">
      <c r="G507" s="12"/>
    </row>
    <row r="508" spans="7:7" x14ac:dyDescent="0.25">
      <c r="G508" s="12"/>
    </row>
    <row r="509" spans="7:7" x14ac:dyDescent="0.25">
      <c r="G509" s="12"/>
    </row>
    <row r="510" spans="7:7" x14ac:dyDescent="0.25">
      <c r="G510" s="12"/>
    </row>
    <row r="511" spans="7:7" x14ac:dyDescent="0.25">
      <c r="G511" s="12"/>
    </row>
    <row r="512" spans="7:7" x14ac:dyDescent="0.25">
      <c r="G512" s="12"/>
    </row>
    <row r="513" spans="7:7" x14ac:dyDescent="0.25">
      <c r="G513" s="12"/>
    </row>
    <row r="514" spans="7:7" x14ac:dyDescent="0.25">
      <c r="G514" s="12"/>
    </row>
    <row r="515" spans="7:7" x14ac:dyDescent="0.25">
      <c r="G515" s="12"/>
    </row>
    <row r="516" spans="7:7" x14ac:dyDescent="0.25">
      <c r="G516" s="12"/>
    </row>
    <row r="517" spans="7:7" x14ac:dyDescent="0.25">
      <c r="G517" s="12"/>
    </row>
    <row r="518" spans="7:7" x14ac:dyDescent="0.25">
      <c r="G518" s="12"/>
    </row>
    <row r="519" spans="7:7" x14ac:dyDescent="0.25">
      <c r="G519" s="12"/>
    </row>
    <row r="520" spans="7:7" x14ac:dyDescent="0.25">
      <c r="G520" s="12"/>
    </row>
    <row r="521" spans="7:7" x14ac:dyDescent="0.25">
      <c r="G521" s="12"/>
    </row>
    <row r="522" spans="7:7" x14ac:dyDescent="0.25">
      <c r="G522" s="12"/>
    </row>
    <row r="523" spans="7:7" x14ac:dyDescent="0.25">
      <c r="G523" s="12"/>
    </row>
    <row r="524" spans="7:7" x14ac:dyDescent="0.25">
      <c r="G524" s="12"/>
    </row>
    <row r="525" spans="7:7" x14ac:dyDescent="0.25">
      <c r="G525" s="12"/>
    </row>
    <row r="526" spans="7:7" x14ac:dyDescent="0.25">
      <c r="G526" s="12"/>
    </row>
    <row r="527" spans="7:7" x14ac:dyDescent="0.25">
      <c r="G527" s="12"/>
    </row>
    <row r="528" spans="7:7" x14ac:dyDescent="0.25">
      <c r="G528" s="12"/>
    </row>
    <row r="529" spans="7:7" x14ac:dyDescent="0.25">
      <c r="G529" s="12"/>
    </row>
    <row r="530" spans="7:7" x14ac:dyDescent="0.25">
      <c r="G530" s="12"/>
    </row>
    <row r="531" spans="7:7" x14ac:dyDescent="0.25">
      <c r="G531" s="12"/>
    </row>
    <row r="532" spans="7:7" x14ac:dyDescent="0.25">
      <c r="G532" s="12"/>
    </row>
    <row r="533" spans="7:7" x14ac:dyDescent="0.25">
      <c r="G533" s="12"/>
    </row>
    <row r="534" spans="7:7" x14ac:dyDescent="0.25">
      <c r="G534" s="12"/>
    </row>
    <row r="535" spans="7:7" x14ac:dyDescent="0.25">
      <c r="G535" s="12"/>
    </row>
    <row r="536" spans="7:7" x14ac:dyDescent="0.25">
      <c r="G536" s="12"/>
    </row>
    <row r="537" spans="7:7" x14ac:dyDescent="0.25">
      <c r="G537" s="12"/>
    </row>
    <row r="538" spans="7:7" x14ac:dyDescent="0.25">
      <c r="G538" s="12"/>
    </row>
    <row r="539" spans="7:7" x14ac:dyDescent="0.25">
      <c r="G539" s="12"/>
    </row>
    <row r="540" spans="7:7" x14ac:dyDescent="0.25">
      <c r="G540" s="12"/>
    </row>
    <row r="541" spans="7:7" x14ac:dyDescent="0.25">
      <c r="G541" s="12"/>
    </row>
    <row r="542" spans="7:7" x14ac:dyDescent="0.25">
      <c r="G542" s="12"/>
    </row>
    <row r="543" spans="7:7" x14ac:dyDescent="0.25">
      <c r="G543" s="12"/>
    </row>
    <row r="544" spans="7:7" x14ac:dyDescent="0.25">
      <c r="G544" s="12"/>
    </row>
    <row r="545" spans="7:7" x14ac:dyDescent="0.25">
      <c r="G545" s="12"/>
    </row>
    <row r="546" spans="7:7" x14ac:dyDescent="0.25">
      <c r="G546" s="12"/>
    </row>
    <row r="547" spans="7:7" x14ac:dyDescent="0.25">
      <c r="G547" s="12"/>
    </row>
    <row r="548" spans="7:7" x14ac:dyDescent="0.25">
      <c r="G548" s="12"/>
    </row>
    <row r="549" spans="7:7" x14ac:dyDescent="0.25">
      <c r="G549" s="12"/>
    </row>
    <row r="550" spans="7:7" x14ac:dyDescent="0.25">
      <c r="G550" s="12"/>
    </row>
    <row r="551" spans="7:7" x14ac:dyDescent="0.25">
      <c r="G551" s="12"/>
    </row>
    <row r="552" spans="7:7" x14ac:dyDescent="0.25">
      <c r="G552" s="12"/>
    </row>
    <row r="553" spans="7:7" x14ac:dyDescent="0.25">
      <c r="G553" s="12"/>
    </row>
    <row r="554" spans="7:7" x14ac:dyDescent="0.25">
      <c r="G554" s="12"/>
    </row>
    <row r="555" spans="7:7" x14ac:dyDescent="0.25">
      <c r="G555" s="12"/>
    </row>
    <row r="556" spans="7:7" x14ac:dyDescent="0.25">
      <c r="G556" s="12"/>
    </row>
    <row r="557" spans="7:7" x14ac:dyDescent="0.25">
      <c r="G557" s="12"/>
    </row>
    <row r="558" spans="7:7" x14ac:dyDescent="0.25">
      <c r="G558" s="12"/>
    </row>
    <row r="559" spans="7:7" x14ac:dyDescent="0.25">
      <c r="G559" s="12"/>
    </row>
    <row r="560" spans="7:7" x14ac:dyDescent="0.25">
      <c r="G560" s="12"/>
    </row>
    <row r="561" spans="7:7" x14ac:dyDescent="0.25">
      <c r="G561" s="12"/>
    </row>
    <row r="562" spans="7:7" x14ac:dyDescent="0.25">
      <c r="G562" s="12"/>
    </row>
    <row r="563" spans="7:7" x14ac:dyDescent="0.25">
      <c r="G563" s="12"/>
    </row>
    <row r="564" spans="7:7" x14ac:dyDescent="0.25">
      <c r="G564" s="12"/>
    </row>
    <row r="565" spans="7:7" x14ac:dyDescent="0.25">
      <c r="G565" s="12"/>
    </row>
    <row r="566" spans="7:7" x14ac:dyDescent="0.25">
      <c r="G566" s="12"/>
    </row>
    <row r="567" spans="7:7" x14ac:dyDescent="0.25">
      <c r="G567" s="12"/>
    </row>
    <row r="568" spans="7:7" x14ac:dyDescent="0.25">
      <c r="G568" s="12"/>
    </row>
    <row r="569" spans="7:7" x14ac:dyDescent="0.25">
      <c r="G569" s="12"/>
    </row>
    <row r="570" spans="7:7" x14ac:dyDescent="0.25">
      <c r="G570" s="12"/>
    </row>
    <row r="571" spans="7:7" x14ac:dyDescent="0.25">
      <c r="G571" s="12"/>
    </row>
    <row r="572" spans="7:7" x14ac:dyDescent="0.25">
      <c r="G572" s="12"/>
    </row>
    <row r="573" spans="7:7" x14ac:dyDescent="0.25">
      <c r="G573" s="12"/>
    </row>
    <row r="574" spans="7:7" x14ac:dyDescent="0.25">
      <c r="G574" s="12"/>
    </row>
    <row r="575" spans="7:7" x14ac:dyDescent="0.25">
      <c r="G575" s="12"/>
    </row>
    <row r="576" spans="7:7" x14ac:dyDescent="0.25">
      <c r="G576" s="12"/>
    </row>
    <row r="577" spans="7:7" x14ac:dyDescent="0.25">
      <c r="G577" s="12"/>
    </row>
    <row r="578" spans="7:7" x14ac:dyDescent="0.25">
      <c r="G578" s="12"/>
    </row>
    <row r="579" spans="7:7" x14ac:dyDescent="0.25">
      <c r="G579" s="12"/>
    </row>
    <row r="580" spans="7:7" x14ac:dyDescent="0.25">
      <c r="G580" s="12"/>
    </row>
    <row r="581" spans="7:7" x14ac:dyDescent="0.25">
      <c r="G581" s="12"/>
    </row>
    <row r="582" spans="7:7" x14ac:dyDescent="0.25">
      <c r="G582" s="12"/>
    </row>
    <row r="583" spans="7:7" x14ac:dyDescent="0.25">
      <c r="G583" s="12"/>
    </row>
    <row r="584" spans="7:7" x14ac:dyDescent="0.25">
      <c r="G584" s="12"/>
    </row>
    <row r="585" spans="7:7" x14ac:dyDescent="0.25">
      <c r="G585" s="12"/>
    </row>
    <row r="586" spans="7:7" x14ac:dyDescent="0.25">
      <c r="G586" s="12"/>
    </row>
    <row r="587" spans="7:7" x14ac:dyDescent="0.25">
      <c r="G587" s="12"/>
    </row>
    <row r="588" spans="7:7" x14ac:dyDescent="0.25">
      <c r="G588" s="12"/>
    </row>
    <row r="589" spans="7:7" x14ac:dyDescent="0.25">
      <c r="G589" s="12"/>
    </row>
    <row r="590" spans="7:7" x14ac:dyDescent="0.25">
      <c r="G590" s="12"/>
    </row>
    <row r="591" spans="7:7" x14ac:dyDescent="0.25">
      <c r="G591" s="12"/>
    </row>
    <row r="592" spans="7:7" x14ac:dyDescent="0.25">
      <c r="G592" s="12"/>
    </row>
    <row r="593" spans="7:7" x14ac:dyDescent="0.25">
      <c r="G593" s="12"/>
    </row>
    <row r="594" spans="7:7" x14ac:dyDescent="0.25">
      <c r="G594" s="12"/>
    </row>
    <row r="595" spans="7:7" x14ac:dyDescent="0.25">
      <c r="G595" s="12"/>
    </row>
    <row r="596" spans="7:7" x14ac:dyDescent="0.25">
      <c r="G596" s="12"/>
    </row>
    <row r="597" spans="7:7" x14ac:dyDescent="0.25">
      <c r="G597" s="12"/>
    </row>
    <row r="598" spans="7:7" x14ac:dyDescent="0.25">
      <c r="G598" s="12"/>
    </row>
    <row r="599" spans="7:7" x14ac:dyDescent="0.25">
      <c r="G599" s="12"/>
    </row>
    <row r="600" spans="7:7" x14ac:dyDescent="0.25">
      <c r="G600" s="12"/>
    </row>
    <row r="601" spans="7:7" x14ac:dyDescent="0.25">
      <c r="G601" s="12"/>
    </row>
    <row r="602" spans="7:7" x14ac:dyDescent="0.25">
      <c r="G602" s="12"/>
    </row>
    <row r="603" spans="7:7" x14ac:dyDescent="0.25">
      <c r="G603" s="12"/>
    </row>
    <row r="604" spans="7:7" x14ac:dyDescent="0.25">
      <c r="G604" s="12"/>
    </row>
    <row r="605" spans="7:7" x14ac:dyDescent="0.25">
      <c r="G605" s="12"/>
    </row>
    <row r="606" spans="7:7" x14ac:dyDescent="0.25">
      <c r="G606" s="12"/>
    </row>
    <row r="607" spans="7:7" x14ac:dyDescent="0.25">
      <c r="G607" s="12"/>
    </row>
    <row r="608" spans="7:7" x14ac:dyDescent="0.25">
      <c r="G608" s="12"/>
    </row>
    <row r="609" spans="7:7" x14ac:dyDescent="0.25">
      <c r="G609" s="12"/>
    </row>
    <row r="610" spans="7:7" x14ac:dyDescent="0.25">
      <c r="G610" s="12"/>
    </row>
    <row r="611" spans="7:7" x14ac:dyDescent="0.25">
      <c r="G611" s="12"/>
    </row>
    <row r="612" spans="7:7" x14ac:dyDescent="0.25">
      <c r="G612" s="12"/>
    </row>
    <row r="613" spans="7:7" x14ac:dyDescent="0.25">
      <c r="G613" s="12"/>
    </row>
    <row r="614" spans="7:7" x14ac:dyDescent="0.25">
      <c r="G614" s="12"/>
    </row>
    <row r="615" spans="7:7" x14ac:dyDescent="0.25">
      <c r="G615" s="12"/>
    </row>
    <row r="616" spans="7:7" x14ac:dyDescent="0.25">
      <c r="G616" s="12"/>
    </row>
    <row r="617" spans="7:7" x14ac:dyDescent="0.25">
      <c r="G617" s="12"/>
    </row>
    <row r="618" spans="7:7" x14ac:dyDescent="0.25">
      <c r="G618" s="12"/>
    </row>
    <row r="619" spans="7:7" x14ac:dyDescent="0.25">
      <c r="G619" s="12"/>
    </row>
    <row r="620" spans="7:7" x14ac:dyDescent="0.25">
      <c r="G620" s="12"/>
    </row>
    <row r="621" spans="7:7" x14ac:dyDescent="0.25">
      <c r="G621" s="12"/>
    </row>
    <row r="622" spans="7:7" x14ac:dyDescent="0.25">
      <c r="G622" s="12"/>
    </row>
    <row r="623" spans="7:7" x14ac:dyDescent="0.25">
      <c r="G623" s="12"/>
    </row>
    <row r="624" spans="7:7" x14ac:dyDescent="0.25">
      <c r="G624" s="12"/>
    </row>
    <row r="625" spans="7:7" x14ac:dyDescent="0.25">
      <c r="G625" s="12"/>
    </row>
    <row r="626" spans="7:7" x14ac:dyDescent="0.25">
      <c r="G626" s="12"/>
    </row>
    <row r="627" spans="7:7" x14ac:dyDescent="0.25">
      <c r="G627" s="12"/>
    </row>
    <row r="628" spans="7:7" x14ac:dyDescent="0.25">
      <c r="G628" s="12"/>
    </row>
    <row r="629" spans="7:7" x14ac:dyDescent="0.25">
      <c r="G629" s="12"/>
    </row>
    <row r="630" spans="7:7" x14ac:dyDescent="0.25">
      <c r="G630" s="12"/>
    </row>
    <row r="631" spans="7:7" x14ac:dyDescent="0.25">
      <c r="G631" s="12"/>
    </row>
    <row r="632" spans="7:7" x14ac:dyDescent="0.25">
      <c r="G632" s="12"/>
    </row>
    <row r="633" spans="7:7" x14ac:dyDescent="0.25">
      <c r="G633" s="12"/>
    </row>
    <row r="634" spans="7:7" x14ac:dyDescent="0.25">
      <c r="G634" s="12"/>
    </row>
    <row r="635" spans="7:7" x14ac:dyDescent="0.25">
      <c r="G635" s="12"/>
    </row>
    <row r="636" spans="7:7" x14ac:dyDescent="0.25">
      <c r="G636" s="12"/>
    </row>
    <row r="637" spans="7:7" x14ac:dyDescent="0.25">
      <c r="G637" s="12"/>
    </row>
    <row r="638" spans="7:7" x14ac:dyDescent="0.25">
      <c r="G638" s="12"/>
    </row>
    <row r="639" spans="7:7" x14ac:dyDescent="0.25">
      <c r="G639" s="12"/>
    </row>
    <row r="640" spans="7:7" x14ac:dyDescent="0.25">
      <c r="G640" s="12"/>
    </row>
    <row r="641" spans="7:7" x14ac:dyDescent="0.25">
      <c r="G641" s="12"/>
    </row>
    <row r="642" spans="7:7" x14ac:dyDescent="0.25">
      <c r="G642" s="12"/>
    </row>
    <row r="643" spans="7:7" x14ac:dyDescent="0.25">
      <c r="G643" s="12"/>
    </row>
    <row r="644" spans="7:7" x14ac:dyDescent="0.25">
      <c r="G644" s="12"/>
    </row>
    <row r="645" spans="7:7" x14ac:dyDescent="0.25">
      <c r="G645" s="12"/>
    </row>
    <row r="646" spans="7:7" x14ac:dyDescent="0.25">
      <c r="G646" s="12"/>
    </row>
  </sheetData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Internet&gt;1bn$</vt:lpstr>
      <vt:lpstr>Internet&gt;10bn$</vt:lpstr>
      <vt:lpstr>Internet 12 premiers</vt:lpstr>
      <vt:lpstr>ttes industries &gt; 10bn$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Gille</dc:creator>
  <cp:lastModifiedBy>Laurent Gille</cp:lastModifiedBy>
  <dcterms:created xsi:type="dcterms:W3CDTF">2015-08-11T12:27:37Z</dcterms:created>
  <dcterms:modified xsi:type="dcterms:W3CDTF">2015-08-12T16:49:52Z</dcterms:modified>
</cp:coreProperties>
</file>